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olf Operations\Women's Golf\Tournaments\Champion of Champions &amp; Gross Stableford Rosebowl\2019\"/>
    </mc:Choice>
  </mc:AlternateContent>
  <xr:revisionPtr revIDLastSave="0" documentId="13_ncr:1_{636339D8-F74E-456E-95A0-62E42FAD2690}" xr6:coauthVersionLast="45" xr6:coauthVersionMax="45" xr10:uidLastSave="{00000000-0000-0000-0000-000000000000}"/>
  <bookViews>
    <workbookView xWindow="1950" yWindow="645" windowWidth="21165" windowHeight="14085" activeTab="6" xr2:uid="{00000000-000D-0000-FFFF-FFFF00000000}"/>
  </bookViews>
  <sheets>
    <sheet name="Scores" sheetId="22" r:id="rId1"/>
    <sheet name="Sheet1" sheetId="23" state="hidden" r:id="rId2"/>
    <sheet name="Sheet2" sheetId="24" state="hidden" r:id="rId3"/>
    <sheet name="Draw With ID" sheetId="15" r:id="rId4"/>
    <sheet name="Draw" sheetId="21" r:id="rId5"/>
    <sheet name="Rosebowl Don't Edit" sheetId="16" r:id="rId6"/>
    <sheet name="Prizes " sheetId="25" r:id="rId7"/>
    <sheet name="Vouchers" sheetId="13" r:id="rId8"/>
    <sheet name="Costings" sheetId="9" r:id="rId9"/>
  </sheets>
  <externalReferences>
    <externalReference r:id="rId10"/>
  </externalReferences>
  <definedNames>
    <definedName name="_xlnm._FilterDatabase" localSheetId="5" hidden="1">'Rosebowl Don''t Edit'!$I$5:$M$5</definedName>
    <definedName name="_xlnm._FilterDatabase" localSheetId="0" hidden="1">Scores!$A$1:$R$66</definedName>
    <definedName name="Players" localSheetId="6">[1]Scores!$B$2:$R$70</definedName>
    <definedName name="Players">Scores!$B$2:$R$66</definedName>
    <definedName name="_xlnm.Print_Area" localSheetId="4">Draw!$A$1:$E$32</definedName>
    <definedName name="_xlnm.Print_Area" localSheetId="3">'Draw With ID'!$A$1:$I$33</definedName>
    <definedName name="_xlnm.Print_Area" localSheetId="6">'Prizes '!$A$1:$F$39</definedName>
    <definedName name="_xlnm.Print_Area" localSheetId="5">'Rosebowl Don''t Edit'!$A$1:$H$71</definedName>
    <definedName name="_xlnm.Print_Area" localSheetId="0">Scores!$B$1:$H$65</definedName>
    <definedName name="Teams">'Rosebowl Don''t Edit'!$B$4:$M$71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3" l="1"/>
  <c r="D67" i="16" l="1"/>
  <c r="C67" i="16"/>
  <c r="D66" i="16"/>
  <c r="C66" i="16"/>
  <c r="D65" i="16"/>
  <c r="C65" i="16"/>
  <c r="E67" i="16" l="1"/>
  <c r="E66" i="16"/>
  <c r="D68" i="16"/>
  <c r="C68" i="16"/>
  <c r="E65" i="16"/>
  <c r="D62" i="16"/>
  <c r="C62" i="16"/>
  <c r="D61" i="16"/>
  <c r="C61" i="16"/>
  <c r="D60" i="16"/>
  <c r="C60" i="16"/>
  <c r="G68" i="16" l="1"/>
  <c r="L18" i="16" s="1"/>
  <c r="E61" i="16"/>
  <c r="E68" i="16"/>
  <c r="J18" i="16" s="1"/>
  <c r="E62" i="16"/>
  <c r="D63" i="16"/>
  <c r="C63" i="16"/>
  <c r="E60" i="16"/>
  <c r="H7" i="22"/>
  <c r="G63" i="16" l="1"/>
  <c r="L17" i="16" s="1"/>
  <c r="E63" i="16"/>
  <c r="J17" i="16" s="1"/>
  <c r="H5" i="22"/>
  <c r="H16" i="22" l="1"/>
  <c r="H20" i="22"/>
  <c r="H25" i="22"/>
  <c r="H33" i="22" l="1"/>
  <c r="H40" i="22" l="1"/>
  <c r="H18" i="22" l="1"/>
  <c r="P54" i="22" l="1"/>
  <c r="P53" i="22"/>
  <c r="H58" i="22"/>
  <c r="H59" i="22"/>
  <c r="H60" i="22"/>
  <c r="H39" i="22"/>
  <c r="H38" i="22"/>
  <c r="H41" i="22"/>
  <c r="H37" i="22"/>
  <c r="H44" i="22"/>
  <c r="H42" i="22"/>
  <c r="H43" i="22"/>
  <c r="H32" i="22"/>
  <c r="H30" i="22"/>
  <c r="H31" i="22"/>
  <c r="H27" i="22"/>
  <c r="H29" i="22"/>
  <c r="H28" i="22"/>
  <c r="H23" i="22"/>
  <c r="H26" i="22"/>
  <c r="H24" i="22"/>
  <c r="H21" i="22"/>
  <c r="H22" i="22"/>
  <c r="H19" i="22"/>
  <c r="H55" i="22"/>
  <c r="H56" i="22"/>
  <c r="H57" i="22"/>
  <c r="H14" i="22"/>
  <c r="H17" i="22"/>
  <c r="H15" i="22"/>
  <c r="H6" i="22"/>
  <c r="H4" i="22"/>
  <c r="H3" i="22"/>
  <c r="H2" i="22"/>
  <c r="H9" i="22"/>
  <c r="H10" i="22"/>
  <c r="H8" i="22"/>
  <c r="H35" i="22"/>
  <c r="H34" i="22"/>
  <c r="H36" i="22"/>
  <c r="H11" i="22"/>
  <c r="H13" i="22"/>
  <c r="H12" i="22"/>
  <c r="H50" i="22"/>
  <c r="H49" i="22"/>
  <c r="H51" i="22"/>
  <c r="H54" i="22"/>
  <c r="H53" i="22"/>
  <c r="H52" i="22"/>
  <c r="H61" i="22"/>
  <c r="H62" i="22"/>
  <c r="H63" i="22"/>
  <c r="H64" i="22"/>
  <c r="H47" i="22"/>
  <c r="H46" i="22"/>
  <c r="H48" i="22"/>
  <c r="H45" i="22"/>
  <c r="C15" i="16" l="1"/>
  <c r="D15" i="16"/>
  <c r="E15" i="16" l="1"/>
  <c r="L61" i="22"/>
  <c r="L62" i="22"/>
  <c r="L63" i="22"/>
  <c r="L15" i="22" l="1"/>
  <c r="O54" i="22"/>
  <c r="O36" i="22"/>
  <c r="L7" i="22"/>
  <c r="L56" i="22"/>
  <c r="O56" i="22"/>
  <c r="O27" i="22"/>
  <c r="O52" i="22"/>
  <c r="O11" i="22"/>
  <c r="L52" i="22"/>
  <c r="L11" i="22"/>
  <c r="L27" i="22"/>
  <c r="P56" i="22"/>
  <c r="I64" i="22"/>
  <c r="P11" i="22"/>
  <c r="P52" i="22"/>
  <c r="Q52" i="22"/>
  <c r="R52" i="22" s="1"/>
  <c r="C5" i="16"/>
  <c r="D5" i="16"/>
  <c r="C6" i="16"/>
  <c r="D6" i="16"/>
  <c r="C7" i="16"/>
  <c r="D7" i="16"/>
  <c r="C10" i="16"/>
  <c r="D10" i="16"/>
  <c r="C11" i="16"/>
  <c r="D11" i="16"/>
  <c r="C12" i="16"/>
  <c r="D12" i="16"/>
  <c r="C16" i="16"/>
  <c r="D16" i="16"/>
  <c r="C17" i="16"/>
  <c r="D17" i="16"/>
  <c r="C21" i="16"/>
  <c r="D21" i="16"/>
  <c r="C22" i="16"/>
  <c r="D22" i="16"/>
  <c r="C26" i="16"/>
  <c r="D26" i="16"/>
  <c r="C27" i="16"/>
  <c r="D27" i="16"/>
  <c r="C31" i="16"/>
  <c r="D31" i="16"/>
  <c r="C32" i="16"/>
  <c r="D32" i="16"/>
  <c r="C36" i="16"/>
  <c r="D36" i="16"/>
  <c r="C37" i="16"/>
  <c r="D37" i="16"/>
  <c r="C41" i="16"/>
  <c r="D41" i="16"/>
  <c r="C42" i="16"/>
  <c r="D42" i="16"/>
  <c r="C46" i="16"/>
  <c r="D46" i="16"/>
  <c r="C47" i="16"/>
  <c r="D47" i="16"/>
  <c r="C51" i="16"/>
  <c r="D51" i="16"/>
  <c r="C52" i="16"/>
  <c r="D52" i="16"/>
  <c r="C56" i="16"/>
  <c r="D56" i="16"/>
  <c r="C57" i="16"/>
  <c r="D57" i="16"/>
  <c r="C71" i="16"/>
  <c r="D71" i="16"/>
  <c r="C72" i="16"/>
  <c r="D72" i="16"/>
  <c r="C76" i="16"/>
  <c r="D76" i="16"/>
  <c r="C77" i="16"/>
  <c r="D77" i="16"/>
  <c r="P27" i="22"/>
  <c r="Q27" i="22"/>
  <c r="D70" i="16"/>
  <c r="C70" i="16"/>
  <c r="D75" i="16"/>
  <c r="C75" i="16"/>
  <c r="D50" i="16"/>
  <c r="C50" i="16"/>
  <c r="C55" i="16"/>
  <c r="D55" i="16"/>
  <c r="P4" i="22"/>
  <c r="Q16" i="22"/>
  <c r="Q7" i="22"/>
  <c r="P10" i="22"/>
  <c r="Q48" i="22"/>
  <c r="Q59" i="22"/>
  <c r="R59" i="22" s="1"/>
  <c r="Q60" i="22"/>
  <c r="R60" i="22" s="1"/>
  <c r="Q55" i="22"/>
  <c r="Q43" i="22"/>
  <c r="P14" i="22"/>
  <c r="P20" i="22"/>
  <c r="P19" i="22"/>
  <c r="P22" i="22"/>
  <c r="Q54" i="22"/>
  <c r="P51" i="22"/>
  <c r="P49" i="22"/>
  <c r="Q25" i="22"/>
  <c r="P50" i="22"/>
  <c r="P12" i="22"/>
  <c r="Q23" i="22"/>
  <c r="Q29" i="22"/>
  <c r="P44" i="22"/>
  <c r="Q42" i="22"/>
  <c r="P17" i="22"/>
  <c r="Q40" i="22"/>
  <c r="D45" i="16"/>
  <c r="C45" i="16"/>
  <c r="D40" i="16"/>
  <c r="C40" i="16"/>
  <c r="C35" i="16"/>
  <c r="D35" i="16"/>
  <c r="C20" i="16"/>
  <c r="D20" i="16"/>
  <c r="C25" i="16"/>
  <c r="D25" i="16"/>
  <c r="C30" i="16"/>
  <c r="D30" i="16"/>
  <c r="L54" i="22"/>
  <c r="O38" i="22"/>
  <c r="L38" i="22"/>
  <c r="Q38" i="22"/>
  <c r="Q58" i="22"/>
  <c r="C10" i="9"/>
  <c r="B10" i="9"/>
  <c r="B12" i="9" s="1"/>
  <c r="Q21" i="22"/>
  <c r="Q49" i="22"/>
  <c r="R49" i="22" s="1"/>
  <c r="Q30" i="22"/>
  <c r="Q10" i="22"/>
  <c r="Q41" i="22"/>
  <c r="Q6" i="22"/>
  <c r="Q15" i="22"/>
  <c r="Q37" i="22"/>
  <c r="Q9" i="22"/>
  <c r="Q51" i="22"/>
  <c r="Q63" i="22"/>
  <c r="R63" i="22" s="1"/>
  <c r="Q33" i="22"/>
  <c r="R33" i="22" s="1"/>
  <c r="Q31" i="22"/>
  <c r="Q20" i="22"/>
  <c r="Q26" i="22"/>
  <c r="R26" i="22" s="1"/>
  <c r="Q13" i="22"/>
  <c r="Q3" i="22"/>
  <c r="Q50" i="22"/>
  <c r="R50" i="22" s="1"/>
  <c r="Q24" i="22"/>
  <c r="Q47" i="22"/>
  <c r="Q36" i="22"/>
  <c r="R36" i="22" s="1"/>
  <c r="Q39" i="22"/>
  <c r="Q53" i="22"/>
  <c r="R53" i="22" s="1"/>
  <c r="Q45" i="22"/>
  <c r="Q28" i="22"/>
  <c r="Q57" i="22"/>
  <c r="Q35" i="22"/>
  <c r="Q8" i="22"/>
  <c r="R8" i="22" s="1"/>
  <c r="Q64" i="22"/>
  <c r="R64" i="22" s="1"/>
  <c r="P21" i="22"/>
  <c r="P30" i="22"/>
  <c r="P58" i="22"/>
  <c r="P41" i="22"/>
  <c r="P6" i="22"/>
  <c r="P15" i="22"/>
  <c r="P37" i="22"/>
  <c r="P40" i="22"/>
  <c r="P9" i="22"/>
  <c r="P63" i="22"/>
  <c r="P33" i="22"/>
  <c r="P31" i="22"/>
  <c r="P26" i="22"/>
  <c r="P13" i="22"/>
  <c r="P3" i="22"/>
  <c r="P24" i="22"/>
  <c r="P47" i="22"/>
  <c r="P36" i="22"/>
  <c r="P39" i="22"/>
  <c r="P45" i="22"/>
  <c r="P28" i="22"/>
  <c r="P57" i="22"/>
  <c r="P59" i="22"/>
  <c r="P35" i="22"/>
  <c r="P8" i="22"/>
  <c r="P64" i="22"/>
  <c r="L43" i="22"/>
  <c r="L21" i="22"/>
  <c r="L32" i="22"/>
  <c r="L49" i="22"/>
  <c r="L2" i="22"/>
  <c r="L30" i="22"/>
  <c r="L10" i="22"/>
  <c r="L60" i="22"/>
  <c r="L58" i="22"/>
  <c r="L23" i="22"/>
  <c r="L17" i="22"/>
  <c r="L41" i="22"/>
  <c r="L6" i="22"/>
  <c r="L5" i="22"/>
  <c r="L42" i="22"/>
  <c r="L37" i="22"/>
  <c r="L44" i="22"/>
  <c r="L40" i="22"/>
  <c r="L9" i="22"/>
  <c r="L16" i="22"/>
  <c r="L4" i="22"/>
  <c r="L51" i="22"/>
  <c r="L22" i="22"/>
  <c r="L33" i="22"/>
  <c r="L34" i="22"/>
  <c r="L31" i="22"/>
  <c r="L20" i="22"/>
  <c r="L12" i="22"/>
  <c r="L26" i="22"/>
  <c r="L13" i="22"/>
  <c r="L3" i="22"/>
  <c r="L50" i="22"/>
  <c r="L24" i="22"/>
  <c r="L47" i="22"/>
  <c r="L18" i="22"/>
  <c r="L36" i="22"/>
  <c r="L39" i="22"/>
  <c r="L25" i="22"/>
  <c r="L53" i="22"/>
  <c r="L45" i="22"/>
  <c r="L28" i="22"/>
  <c r="L14" i="22"/>
  <c r="L57" i="22"/>
  <c r="L59" i="22"/>
  <c r="L55" i="22"/>
  <c r="L48" i="22"/>
  <c r="L35" i="22"/>
  <c r="L46" i="22"/>
  <c r="L8" i="22"/>
  <c r="L29" i="22"/>
  <c r="L19" i="22"/>
  <c r="L64" i="22"/>
  <c r="Q32" i="22"/>
  <c r="P2" i="22"/>
  <c r="P5" i="22"/>
  <c r="P34" i="22"/>
  <c r="P18" i="22"/>
  <c r="P46" i="22"/>
  <c r="O64" i="22"/>
  <c r="O55" i="22"/>
  <c r="O48" i="22"/>
  <c r="O35" i="22"/>
  <c r="O46" i="22"/>
  <c r="O8" i="22"/>
  <c r="O29" i="22"/>
  <c r="O19" i="22"/>
  <c r="O39" i="22"/>
  <c r="O25" i="22"/>
  <c r="O53" i="22"/>
  <c r="O45" i="22"/>
  <c r="O28" i="22"/>
  <c r="O14" i="22"/>
  <c r="O57" i="22"/>
  <c r="O59" i="22"/>
  <c r="O18" i="22"/>
  <c r="O47" i="22"/>
  <c r="O24" i="22"/>
  <c r="O50" i="22"/>
  <c r="O3" i="22"/>
  <c r="O13" i="22"/>
  <c r="O26" i="22"/>
  <c r="O12" i="22"/>
  <c r="O20" i="22"/>
  <c r="O31" i="22"/>
  <c r="O34" i="22"/>
  <c r="O33" i="22"/>
  <c r="O22" i="22"/>
  <c r="O51" i="22"/>
  <c r="O4" i="22"/>
  <c r="O16" i="22"/>
  <c r="O9" i="22"/>
  <c r="O40" i="22"/>
  <c r="O44" i="22"/>
  <c r="O37" i="22"/>
  <c r="O42" i="22"/>
  <c r="O15" i="22"/>
  <c r="O5" i="22"/>
  <c r="O21" i="22"/>
  <c r="O41" i="22"/>
  <c r="O17" i="22"/>
  <c r="O23" i="22"/>
  <c r="O58" i="22"/>
  <c r="O60" i="22"/>
  <c r="O30" i="22"/>
  <c r="O2" i="22"/>
  <c r="O6" i="22"/>
  <c r="O10" i="22"/>
  <c r="O49" i="22"/>
  <c r="O32" i="22"/>
  <c r="O43" i="22"/>
  <c r="O7" i="22"/>
  <c r="D19" i="13"/>
  <c r="D25" i="13" s="1"/>
  <c r="B19" i="13"/>
  <c r="B37" i="13"/>
  <c r="Q2" i="22"/>
  <c r="R2" i="22" s="1"/>
  <c r="P32" i="22"/>
  <c r="Q46" i="22"/>
  <c r="R46" i="22" s="1"/>
  <c r="Q5" i="22"/>
  <c r="Q18" i="22"/>
  <c r="R18" i="22" s="1"/>
  <c r="Q4" i="22"/>
  <c r="R4" i="22" s="1"/>
  <c r="P60" i="22"/>
  <c r="Q17" i="22"/>
  <c r="Q34" i="22"/>
  <c r="R34" i="22" s="1"/>
  <c r="P38" i="22"/>
  <c r="F65" i="22"/>
  <c r="R24" i="22" l="1"/>
  <c r="D48" i="16"/>
  <c r="C48" i="16"/>
  <c r="D18" i="16"/>
  <c r="C18" i="16"/>
  <c r="D73" i="16"/>
  <c r="C38" i="16"/>
  <c r="D13" i="16"/>
  <c r="D8" i="16"/>
  <c r="C8" i="16"/>
  <c r="D23" i="16"/>
  <c r="D33" i="16"/>
  <c r="R28" i="22"/>
  <c r="C43" i="16"/>
  <c r="D43" i="16"/>
  <c r="D53" i="16"/>
  <c r="C53" i="16"/>
  <c r="C78" i="16"/>
  <c r="E46" i="16"/>
  <c r="E41" i="16"/>
  <c r="E31" i="16"/>
  <c r="E70" i="16"/>
  <c r="E77" i="16"/>
  <c r="E37" i="16"/>
  <c r="R3" i="22"/>
  <c r="E20" i="16"/>
  <c r="R6" i="22"/>
  <c r="R20" i="22"/>
  <c r="R10" i="22"/>
  <c r="E36" i="16"/>
  <c r="E21" i="16"/>
  <c r="E16" i="16"/>
  <c r="E6" i="16"/>
  <c r="C23" i="16"/>
  <c r="E47" i="16"/>
  <c r="E22" i="16"/>
  <c r="E12" i="16"/>
  <c r="E10" i="16"/>
  <c r="E76" i="16"/>
  <c r="E71" i="16"/>
  <c r="E51" i="16"/>
  <c r="E26" i="16"/>
  <c r="E52" i="16"/>
  <c r="E5" i="16"/>
  <c r="C13" i="16"/>
  <c r="E30" i="16"/>
  <c r="E25" i="16"/>
  <c r="E72" i="16"/>
  <c r="E57" i="16"/>
  <c r="C28" i="16"/>
  <c r="E27" i="16"/>
  <c r="R17" i="22"/>
  <c r="C73" i="16"/>
  <c r="R37" i="22"/>
  <c r="R58" i="22"/>
  <c r="C33" i="16"/>
  <c r="E35" i="16"/>
  <c r="Q44" i="22"/>
  <c r="R44" i="22" s="1"/>
  <c r="P7" i="22"/>
  <c r="Q19" i="22"/>
  <c r="R19" i="22" s="1"/>
  <c r="Q14" i="22"/>
  <c r="R14" i="22" s="1"/>
  <c r="R35" i="22"/>
  <c r="R45" i="22"/>
  <c r="R13" i="22"/>
  <c r="R15" i="22"/>
  <c r="R30" i="22"/>
  <c r="R38" i="22"/>
  <c r="E55" i="16"/>
  <c r="E75" i="16"/>
  <c r="E56" i="16"/>
  <c r="E42" i="16"/>
  <c r="E32" i="16"/>
  <c r="D28" i="16"/>
  <c r="E11" i="16"/>
  <c r="E7" i="16"/>
  <c r="R51" i="22"/>
  <c r="R7" i="22"/>
  <c r="Q12" i="22"/>
  <c r="R12" i="22" s="1"/>
  <c r="P48" i="22"/>
  <c r="R48" i="22" s="1"/>
  <c r="R47" i="22"/>
  <c r="Q22" i="22"/>
  <c r="R22" i="22" s="1"/>
  <c r="R9" i="22"/>
  <c r="R41" i="22"/>
  <c r="E45" i="16"/>
  <c r="E17" i="16"/>
  <c r="R5" i="22"/>
  <c r="R31" i="22"/>
  <c r="R21" i="22"/>
  <c r="R57" i="22"/>
  <c r="R40" i="22"/>
  <c r="R32" i="22"/>
  <c r="R39" i="22"/>
  <c r="R27" i="22"/>
  <c r="E40" i="16"/>
  <c r="D38" i="16"/>
  <c r="D78" i="16"/>
  <c r="D58" i="16"/>
  <c r="P25" i="22"/>
  <c r="R25" i="22" s="1"/>
  <c r="P29" i="22"/>
  <c r="R29" i="22" s="1"/>
  <c r="P55" i="22"/>
  <c r="R55" i="22" s="1"/>
  <c r="P16" i="22"/>
  <c r="R16" i="22" s="1"/>
  <c r="P42" i="22"/>
  <c r="R42" i="22" s="1"/>
  <c r="P23" i="22"/>
  <c r="R23" i="22" s="1"/>
  <c r="P43" i="22"/>
  <c r="R43" i="22" s="1"/>
  <c r="Q11" i="22"/>
  <c r="R11" i="22" s="1"/>
  <c r="R54" i="22"/>
  <c r="C58" i="16"/>
  <c r="E50" i="16"/>
  <c r="Q56" i="22"/>
  <c r="R56" i="22" s="1"/>
  <c r="E18" i="16" l="1"/>
  <c r="J8" i="16" s="1"/>
  <c r="E73" i="16"/>
  <c r="J19" i="16" s="1"/>
  <c r="E38" i="16"/>
  <c r="J12" i="16" s="1"/>
  <c r="E13" i="16"/>
  <c r="J7" i="16" s="1"/>
  <c r="G48" i="16"/>
  <c r="L14" i="16" s="1"/>
  <c r="E8" i="16"/>
  <c r="J6" i="16" s="1"/>
  <c r="E23" i="16"/>
  <c r="J9" i="16" s="1"/>
  <c r="E28" i="16"/>
  <c r="J10" i="16" s="1"/>
  <c r="E33" i="16"/>
  <c r="J11" i="16" s="1"/>
  <c r="E43" i="16"/>
  <c r="J13" i="16" s="1"/>
  <c r="E53" i="16"/>
  <c r="J15" i="16" s="1"/>
  <c r="E48" i="16"/>
  <c r="J14" i="16" s="1"/>
  <c r="E78" i="16"/>
  <c r="J20" i="16" s="1"/>
  <c r="G28" i="16"/>
  <c r="L10" i="16" s="1"/>
  <c r="E58" i="16"/>
  <c r="J16" i="16" s="1"/>
  <c r="G38" i="16"/>
  <c r="L12" i="16" s="1"/>
  <c r="G43" i="16"/>
  <c r="L13" i="16" s="1"/>
  <c r="G78" i="16"/>
  <c r="L20" i="16" s="1"/>
  <c r="G18" i="16"/>
  <c r="L8" i="16" s="1"/>
  <c r="G8" i="16"/>
  <c r="L6" i="16" s="1"/>
  <c r="G33" i="16"/>
  <c r="L11" i="16" s="1"/>
  <c r="G23" i="16"/>
  <c r="L9" i="16" s="1"/>
  <c r="G53" i="16"/>
  <c r="L15" i="16" s="1"/>
  <c r="G13" i="16"/>
  <c r="L7" i="16" s="1"/>
  <c r="G73" i="16"/>
  <c r="L19" i="16" s="1"/>
  <c r="G58" i="16"/>
  <c r="L16" i="16" s="1"/>
  <c r="M18" i="16" l="1"/>
  <c r="K18" i="16"/>
  <c r="K17" i="16"/>
  <c r="M17" i="16"/>
  <c r="K14" i="16"/>
  <c r="K8" i="16"/>
  <c r="M8" i="16"/>
  <c r="K19" i="16"/>
  <c r="M19" i="16"/>
  <c r="K12" i="16"/>
  <c r="M7" i="16"/>
  <c r="K6" i="16"/>
  <c r="M12" i="16"/>
  <c r="K7" i="16"/>
  <c r="K16" i="16"/>
  <c r="K15" i="16"/>
  <c r="K9" i="16"/>
  <c r="K13" i="16"/>
  <c r="M15" i="16"/>
  <c r="K10" i="16"/>
  <c r="K20" i="16"/>
  <c r="K11" i="16"/>
  <c r="M6" i="16"/>
  <c r="M10" i="16"/>
  <c r="M9" i="16"/>
  <c r="M11" i="16"/>
  <c r="M13" i="16"/>
  <c r="M14" i="16"/>
  <c r="M20" i="16"/>
  <c r="M16" i="16"/>
</calcChain>
</file>

<file path=xl/sharedStrings.xml><?xml version="1.0" encoding="utf-8"?>
<sst xmlns="http://schemas.openxmlformats.org/spreadsheetml/2006/main" count="668" uniqueCount="220">
  <si>
    <t>Gross Stableford</t>
  </si>
  <si>
    <t>Pat Rennell Salver</t>
  </si>
  <si>
    <t>Total</t>
  </si>
  <si>
    <t>Amberley</t>
  </si>
  <si>
    <t>Avondale</t>
  </si>
  <si>
    <t>Harewood</t>
  </si>
  <si>
    <t>Hororata</t>
  </si>
  <si>
    <t>Russley</t>
  </si>
  <si>
    <t>Club</t>
  </si>
  <si>
    <t>Gross</t>
  </si>
  <si>
    <t>Champion</t>
  </si>
  <si>
    <t>3rd</t>
  </si>
  <si>
    <t>Team</t>
  </si>
  <si>
    <t>Am</t>
  </si>
  <si>
    <t>Pm</t>
  </si>
  <si>
    <t>Name</t>
  </si>
  <si>
    <t>Score</t>
  </si>
  <si>
    <t>Caddies</t>
  </si>
  <si>
    <t>ID</t>
  </si>
  <si>
    <t>Income</t>
  </si>
  <si>
    <t>Expenses</t>
  </si>
  <si>
    <t>2nd</t>
  </si>
  <si>
    <t>1st</t>
  </si>
  <si>
    <t>Runner-up</t>
  </si>
  <si>
    <t>Net</t>
  </si>
  <si>
    <t>Winner</t>
  </si>
  <si>
    <t>Vouchers</t>
  </si>
  <si>
    <t>Longest Drive</t>
  </si>
  <si>
    <t>Gross Stableford Rosebowl</t>
  </si>
  <si>
    <t xml:space="preserve">Winner </t>
  </si>
  <si>
    <t>x 3</t>
  </si>
  <si>
    <t>Purchase</t>
  </si>
  <si>
    <t>The Pat Rennell Salver is awarded to the Bronze pair with  the</t>
  </si>
  <si>
    <t xml:space="preserve">highest gross stableford score over 36 holes. In the event of </t>
  </si>
  <si>
    <t>a tie, the Salver will be held jointly for an equal period.</t>
  </si>
  <si>
    <t>9 Hole</t>
  </si>
  <si>
    <t>1 x 60</t>
  </si>
  <si>
    <t>$20 x 2</t>
  </si>
  <si>
    <t>The Pat Rennell Salver is awarded to the Bronze pair with the highest aggregate gross stablefords.</t>
  </si>
  <si>
    <t>Bottle Lake</t>
  </si>
  <si>
    <r>
      <t>Profit/</t>
    </r>
    <r>
      <rPr>
        <sz val="12"/>
        <rFont val="Calibri"/>
        <family val="2"/>
      </rPr>
      <t>Loss</t>
    </r>
  </si>
  <si>
    <t>Engraving</t>
  </si>
  <si>
    <t>S</t>
  </si>
  <si>
    <t>B1</t>
  </si>
  <si>
    <t>B2</t>
  </si>
  <si>
    <t>S = Senior Champion</t>
  </si>
  <si>
    <t>B1 = Bronze Champion</t>
  </si>
  <si>
    <t>B2 = Bronze Runner-up</t>
  </si>
  <si>
    <t>No 1 Tee</t>
  </si>
  <si>
    <t>PLEASE REPORT 20 MINUTES BEFORE YOUR START TIME</t>
  </si>
  <si>
    <t>Section</t>
  </si>
  <si>
    <t>Index</t>
  </si>
  <si>
    <t>H/C</t>
  </si>
  <si>
    <t>Paid</t>
  </si>
  <si>
    <t xml:space="preserve">Gross Sfd     AM      </t>
  </si>
  <si>
    <t>Gross Sfd      PM</t>
  </si>
  <si>
    <t>Gross Sfd      AGG</t>
  </si>
  <si>
    <t>End</t>
  </si>
  <si>
    <t xml:space="preserve">Gross     AM      </t>
  </si>
  <si>
    <t>Gross      PM</t>
  </si>
  <si>
    <t>Gross      AGG</t>
  </si>
  <si>
    <t xml:space="preserve">Net       AM      </t>
  </si>
  <si>
    <t>Net          PM</t>
  </si>
  <si>
    <t>Net         AGG</t>
  </si>
  <si>
    <t>Players</t>
  </si>
  <si>
    <t>Teams Results</t>
  </si>
  <si>
    <t>Rank</t>
  </si>
  <si>
    <t>Gross SFD</t>
  </si>
  <si>
    <t>Pat Rennell</t>
  </si>
  <si>
    <t>No 10 Tee</t>
  </si>
  <si>
    <t>Christchurch</t>
  </si>
  <si>
    <t>Westfield Vouchers</t>
  </si>
  <si>
    <t xml:space="preserve"> Teams</t>
  </si>
  <si>
    <t xml:space="preserve">Silver Champions - up to 18.4 </t>
  </si>
  <si>
    <t>Bronze Champion and Bronze Runner up - 18.5 to 35.3</t>
  </si>
  <si>
    <t>9 Hole  - 0 to 22.5</t>
  </si>
  <si>
    <t>12.00pm 9H</t>
  </si>
  <si>
    <t>Akaroa</t>
  </si>
  <si>
    <t>Ellesmere</t>
  </si>
  <si>
    <t>5 x 40</t>
  </si>
  <si>
    <t>6 x 30</t>
  </si>
  <si>
    <t>$40 x 3</t>
  </si>
  <si>
    <t>$30 x 3</t>
  </si>
  <si>
    <t>Tee No.1 morning / afternoon</t>
  </si>
  <si>
    <t>Tee No. 10 morning / afternoon</t>
  </si>
  <si>
    <t>Women's Champion of Champions &amp; Gross Stableford Rosebowl</t>
  </si>
  <si>
    <t>12.07pm 9H</t>
  </si>
  <si>
    <t>12.14pm 9H</t>
  </si>
  <si>
    <t>Balance Sheet 2017</t>
  </si>
  <si>
    <t>16 teams x $40</t>
  </si>
  <si>
    <t>7 x 9 Hole Champs x $10</t>
  </si>
  <si>
    <t>6 x Silver Champions x $15</t>
  </si>
  <si>
    <t>McLeans Island</t>
  </si>
  <si>
    <t>Rangiora</t>
  </si>
  <si>
    <t>Rawhiti</t>
  </si>
  <si>
    <t>Waitikiri</t>
  </si>
  <si>
    <t>Waimakariri Gorge</t>
  </si>
  <si>
    <t>This is just for info it doesn't relate to this comp</t>
  </si>
  <si>
    <t>8.00am / 12.30pm</t>
  </si>
  <si>
    <t>8.07am / 12.37pm</t>
  </si>
  <si>
    <t>8.14am / 12.44pm</t>
  </si>
  <si>
    <t>8.21am / 12.51pm</t>
  </si>
  <si>
    <t>8.28am / 12.58pm</t>
  </si>
  <si>
    <t>8.35am / 1.05pm</t>
  </si>
  <si>
    <t>8.42am / 1.12pm</t>
  </si>
  <si>
    <t>8.49am / 1.19pm</t>
  </si>
  <si>
    <t>* Silver Champion Sub</t>
  </si>
  <si>
    <t xml:space="preserve">Original cards for the winning Gross Stableford team are required to be sent to NZ Golf.   </t>
  </si>
  <si>
    <t>After handicapping they are to be returned to Canterbury Golf.</t>
  </si>
  <si>
    <t xml:space="preserve">             CHAMPION OF CHAMPIONS SALVER 36 HOLE GROSS</t>
  </si>
  <si>
    <t xml:space="preserve">             HAGLEY TROPHY 36 HOLE NET</t>
  </si>
  <si>
    <t xml:space="preserve">             9 HOLE CHAMPION GROSS</t>
  </si>
  <si>
    <t xml:space="preserve">             TOYOTA LONGEST DRIVE</t>
  </si>
  <si>
    <t xml:space="preserve">             GROSS STABLEFORD ROSEBOWL (TEAM AGGREGATE OVER 36 HOLES)</t>
  </si>
  <si>
    <t xml:space="preserve">             PAT RENNELL SALVER </t>
  </si>
  <si>
    <t>24 November 2019 at Coringa Golf Club</t>
  </si>
  <si>
    <t>???????????</t>
  </si>
  <si>
    <t>2019 CHAMPION OF CHAMPIONS AND GROSS STABLEFORD ROSEBOWL RESULTS</t>
  </si>
  <si>
    <t>4:1 Ratio</t>
  </si>
  <si>
    <t>Tournament Director: Pam Ellis (021 211 3293)</t>
  </si>
  <si>
    <t xml:space="preserve">Income </t>
  </si>
  <si>
    <t>Profit</t>
  </si>
  <si>
    <t>Anika Park</t>
  </si>
  <si>
    <t>Silver Champion</t>
  </si>
  <si>
    <t>Bronze Champion</t>
  </si>
  <si>
    <t>Mary-Anne Williamson</t>
  </si>
  <si>
    <t>Bronze Runner-up</t>
  </si>
  <si>
    <t>9 Hole Champion</t>
  </si>
  <si>
    <t>Sandy McCrone</t>
  </si>
  <si>
    <t>June Park</t>
  </si>
  <si>
    <t>9 Hole slope F9 Yellow 126</t>
  </si>
  <si>
    <t>Myra Story</t>
  </si>
  <si>
    <t>Coringa</t>
  </si>
  <si>
    <t>Suzette Eastmond</t>
  </si>
  <si>
    <t>Jane Naylor</t>
  </si>
  <si>
    <t>Nichola Byrne</t>
  </si>
  <si>
    <t>Karen Craigie</t>
  </si>
  <si>
    <t>Sue McFarlane</t>
  </si>
  <si>
    <t>Sandy Claxton</t>
  </si>
  <si>
    <t>Rita Moore</t>
  </si>
  <si>
    <t>Rangiora Bronze Runner up was not available so Rangiora are ineligible for GSR</t>
  </si>
  <si>
    <t>Rangiora**</t>
  </si>
  <si>
    <t>Judy Smith</t>
  </si>
  <si>
    <t>Janine Morris</t>
  </si>
  <si>
    <t>Julie Endacott</t>
  </si>
  <si>
    <t>Pene Maddock</t>
  </si>
  <si>
    <t>Jana Beneke</t>
  </si>
  <si>
    <t>Kaiapoi</t>
  </si>
  <si>
    <t>Amanda Woodfield</t>
  </si>
  <si>
    <t>Nadine Lang</t>
  </si>
  <si>
    <t>Cath Shepherd</t>
  </si>
  <si>
    <t>Raewyn Kars</t>
  </si>
  <si>
    <t>Fiona Reardon</t>
  </si>
  <si>
    <t>Julie Wilson</t>
  </si>
  <si>
    <t>Anne Dick</t>
  </si>
  <si>
    <t>Denise Guerin</t>
  </si>
  <si>
    <t>Catherine Butts</t>
  </si>
  <si>
    <t>Susie Walker</t>
  </si>
  <si>
    <t>Joanne Harkerss</t>
  </si>
  <si>
    <t>Jeanette Allan</t>
  </si>
  <si>
    <t>Sue Whelan</t>
  </si>
  <si>
    <t>Gill Taylor</t>
  </si>
  <si>
    <t>Olive Tapu</t>
  </si>
  <si>
    <t>Sally Young</t>
  </si>
  <si>
    <t>Jacqui Lowe</t>
  </si>
  <si>
    <t>Linda Sumner</t>
  </si>
  <si>
    <t>Lyn Robertson</t>
  </si>
  <si>
    <t>Barbara Pettigrew</t>
  </si>
  <si>
    <t>Kate Percy</t>
  </si>
  <si>
    <t>Val Crooks</t>
  </si>
  <si>
    <t>Ruth Jones</t>
  </si>
  <si>
    <t>Dianne Ritchie</t>
  </si>
  <si>
    <t>Kathryn Ferris</t>
  </si>
  <si>
    <t>Jo Prejza</t>
  </si>
  <si>
    <t>Stella Sweney</t>
  </si>
  <si>
    <t>Lincoln</t>
  </si>
  <si>
    <t>Jo Bond</t>
  </si>
  <si>
    <t>Heather Templeton</t>
  </si>
  <si>
    <t>Jan Latham</t>
  </si>
  <si>
    <t>Noeline Weavers</t>
  </si>
  <si>
    <t>Liz Steele</t>
  </si>
  <si>
    <t>Karen Battersby</t>
  </si>
  <si>
    <t>Lynn Brand</t>
  </si>
  <si>
    <t>Clare Pitt</t>
  </si>
  <si>
    <t>Christina Valenzuela</t>
  </si>
  <si>
    <t>Templeton</t>
  </si>
  <si>
    <t>Raylene Adler</t>
  </si>
  <si>
    <t>Elizabeth Hill</t>
  </si>
  <si>
    <t>Anne Weeks</t>
  </si>
  <si>
    <t>Waimairi Beach</t>
  </si>
  <si>
    <t>Fetoni Humm</t>
  </si>
  <si>
    <t>Lesley Hart</t>
  </si>
  <si>
    <t>Nakaya Ayako</t>
  </si>
  <si>
    <t>1 x 50</t>
  </si>
  <si>
    <t>Catering will be available in the Clubhouse from 11.30am</t>
  </si>
  <si>
    <t>$20 x 3</t>
  </si>
  <si>
    <t>Winner 18 Hole</t>
  </si>
  <si>
    <t>Winner 9 Hole</t>
  </si>
  <si>
    <t>6 x 20</t>
  </si>
  <si>
    <t>2 x 15</t>
  </si>
  <si>
    <t xml:space="preserve">Orange = Bronze Champion </t>
  </si>
  <si>
    <t xml:space="preserve">Pink = 9 Hole Champ </t>
  </si>
  <si>
    <t xml:space="preserve">Yellow = Club Champion </t>
  </si>
  <si>
    <t xml:space="preserve">White = Bronze Runner-up </t>
  </si>
  <si>
    <t xml:space="preserve"> </t>
  </si>
  <si>
    <t>154 c/b</t>
  </si>
  <si>
    <t xml:space="preserve">Coringa </t>
  </si>
  <si>
    <t>Longest Drive - Sandy McCrone, Russley</t>
  </si>
  <si>
    <t>Anika Park (66)</t>
  </si>
  <si>
    <t>June Park (36)</t>
  </si>
  <si>
    <t>Mary Anne Williamson (20)</t>
  </si>
  <si>
    <t>Suzette Eastmond (52)</t>
  </si>
  <si>
    <t>Jane Naylor (29)</t>
  </si>
  <si>
    <t>Nichola Byrne (23)</t>
  </si>
  <si>
    <t>Anne Dick (58)</t>
  </si>
  <si>
    <t>Denise Guerin (21)</t>
  </si>
  <si>
    <t>Catherine Butts (22)</t>
  </si>
  <si>
    <t>Heather Templeton (31)</t>
  </si>
  <si>
    <t>Jan Latham (25)</t>
  </si>
  <si>
    <t>Ann Williamson (20)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</si>
</sst>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38" x14ac:knownFonts="1">
    <font>
      <sz val="12"/>
      <name val="Tw Cen MT"/>
    </font>
    <font>
      <sz val="12"/>
      <name val="Tw Cen MT"/>
      <family val="2"/>
    </font>
    <font>
      <sz val="8"/>
      <name val="Tw Cen MT"/>
      <family val="2"/>
    </font>
    <font>
      <sz val="8"/>
      <name val="Tw Cen MT"/>
      <family val="2"/>
    </font>
    <font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16"/>
      <name val="Calibri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color indexed="12"/>
      <name val="Arial"/>
      <family val="2"/>
    </font>
    <font>
      <sz val="14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1"/>
      <name val="Tw Cen MT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color indexed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4"/>
      <name val="Arial"/>
      <family val="2"/>
    </font>
    <font>
      <b/>
      <sz val="11"/>
      <color theme="0"/>
      <name val="Arial"/>
      <family val="2"/>
    </font>
    <font>
      <sz val="11"/>
      <color rgb="FF0070C0"/>
      <name val="Arial"/>
      <family val="2"/>
    </font>
    <font>
      <b/>
      <sz val="10"/>
      <color rgb="FFED1F24"/>
      <name val="Arial"/>
      <family val="2"/>
    </font>
    <font>
      <b/>
      <sz val="10"/>
      <color theme="0"/>
      <name val="Arial"/>
      <family val="2"/>
    </font>
    <font>
      <b/>
      <u/>
      <sz val="12"/>
      <color theme="0"/>
      <name val="Arial"/>
      <family val="2"/>
    </font>
    <font>
      <sz val="14"/>
      <color rgb="FFED1F24"/>
      <name val="Arial"/>
      <family val="2"/>
    </font>
    <font>
      <b/>
      <sz val="12"/>
      <color theme="0"/>
      <name val="Arial"/>
      <family val="2"/>
    </font>
    <font>
      <sz val="11"/>
      <color rgb="FFFF0000"/>
      <name val="Tw Cen MT"/>
      <family val="2"/>
    </font>
    <font>
      <b/>
      <sz val="14"/>
      <color theme="0"/>
      <name val="Arial"/>
      <family val="2"/>
    </font>
    <font>
      <b/>
      <sz val="12"/>
      <color theme="0"/>
      <name val="Calibri"/>
      <family val="2"/>
    </font>
    <font>
      <i/>
      <sz val="14"/>
      <color rgb="FFFF0000"/>
      <name val="Arial"/>
      <family val="2"/>
    </font>
    <font>
      <sz val="8"/>
      <name val="Tw Cen MT"/>
      <family val="2"/>
    </font>
    <font>
      <sz val="8"/>
      <name val="Tw Cen MT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D1F2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6">
    <xf numFmtId="0" fontId="0" fillId="0" borderId="0" xfId="0"/>
    <xf numFmtId="0" fontId="5" fillId="0" borderId="0" xfId="0" applyFont="1"/>
    <xf numFmtId="0" fontId="5" fillId="0" borderId="0" xfId="0" applyFont="1" applyBorder="1"/>
    <xf numFmtId="0" fontId="8" fillId="0" borderId="0" xfId="0" applyFont="1" applyAlignment="1"/>
    <xf numFmtId="0" fontId="6" fillId="0" borderId="0" xfId="0" applyFont="1"/>
    <xf numFmtId="0" fontId="6" fillId="0" borderId="0" xfId="0" applyFont="1" applyBorder="1"/>
    <xf numFmtId="0" fontId="5" fillId="0" borderId="0" xfId="0" applyFont="1" applyFill="1" applyBorder="1"/>
    <xf numFmtId="0" fontId="8" fillId="0" borderId="0" xfId="0" applyFont="1" applyBorder="1"/>
    <xf numFmtId="165" fontId="5" fillId="0" borderId="0" xfId="0" applyNumberFormat="1" applyFont="1" applyBorder="1"/>
    <xf numFmtId="0" fontId="7" fillId="0" borderId="0" xfId="0" applyFont="1"/>
    <xf numFmtId="165" fontId="5" fillId="0" borderId="0" xfId="0" applyNumberFormat="1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165" fontId="8" fillId="0" borderId="0" xfId="0" applyNumberFormat="1" applyFont="1"/>
    <xf numFmtId="0" fontId="5" fillId="0" borderId="1" xfId="0" applyFont="1" applyBorder="1"/>
    <xf numFmtId="165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2" xfId="0" applyFont="1" applyBorder="1"/>
    <xf numFmtId="165" fontId="5" fillId="0" borderId="0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5" fillId="0" borderId="4" xfId="0" applyFont="1" applyBorder="1"/>
    <xf numFmtId="165" fontId="5" fillId="0" borderId="5" xfId="0" applyNumberFormat="1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165" fontId="5" fillId="0" borderId="0" xfId="0" applyNumberFormat="1" applyFont="1" applyAlignment="1">
      <alignment horizontal="right"/>
    </xf>
    <xf numFmtId="0" fontId="10" fillId="0" borderId="0" xfId="0" applyFont="1"/>
    <xf numFmtId="0" fontId="10" fillId="0" borderId="7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0" fontId="11" fillId="0" borderId="7" xfId="0" applyFont="1" applyFill="1" applyBorder="1"/>
    <xf numFmtId="0" fontId="12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5" fillId="0" borderId="0" xfId="0" applyFont="1" applyBorder="1"/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5" fillId="0" borderId="8" xfId="0" applyFont="1" applyBorder="1"/>
    <xf numFmtId="0" fontId="11" fillId="0" borderId="0" xfId="0" applyFont="1" applyBorder="1"/>
    <xf numFmtId="0" fontId="10" fillId="0" borderId="0" xfId="0" applyFont="1" applyFill="1" applyBorder="1"/>
    <xf numFmtId="0" fontId="11" fillId="0" borderId="0" xfId="0" applyFont="1" applyFill="1" applyBorder="1"/>
    <xf numFmtId="0" fontId="10" fillId="3" borderId="7" xfId="0" applyFont="1" applyFill="1" applyBorder="1"/>
    <xf numFmtId="0" fontId="11" fillId="4" borderId="0" xfId="0" applyFont="1" applyFill="1" applyBorder="1"/>
    <xf numFmtId="0" fontId="11" fillId="3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/>
    <xf numFmtId="0" fontId="12" fillId="0" borderId="13" xfId="0" applyFont="1" applyBorder="1" applyAlignment="1">
      <alignment horizontal="center"/>
    </xf>
    <xf numFmtId="0" fontId="10" fillId="0" borderId="13" xfId="0" applyFont="1" applyBorder="1"/>
    <xf numFmtId="0" fontId="10" fillId="0" borderId="0" xfId="0" applyFont="1" applyAlignment="1">
      <alignment horizontal="left"/>
    </xf>
    <xf numFmtId="0" fontId="10" fillId="0" borderId="13" xfId="0" applyFont="1" applyFill="1" applyBorder="1"/>
    <xf numFmtId="0" fontId="12" fillId="0" borderId="14" xfId="0" applyFont="1" applyBorder="1" applyAlignment="1">
      <alignment horizontal="center"/>
    </xf>
    <xf numFmtId="165" fontId="10" fillId="0" borderId="0" xfId="0" applyNumberFormat="1" applyFont="1" applyBorder="1"/>
    <xf numFmtId="165" fontId="10" fillId="0" borderId="0" xfId="0" applyNumberFormat="1" applyFont="1"/>
    <xf numFmtId="0" fontId="1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4" fillId="0" borderId="1" xfId="0" applyFont="1" applyBorder="1"/>
    <xf numFmtId="0" fontId="12" fillId="0" borderId="15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8" xfId="0" applyFont="1" applyBorder="1"/>
    <xf numFmtId="0" fontId="5" fillId="0" borderId="12" xfId="0" applyFont="1" applyBorder="1"/>
    <xf numFmtId="0" fontId="25" fillId="5" borderId="0" xfId="0" applyFont="1" applyFill="1"/>
    <xf numFmtId="0" fontId="25" fillId="5" borderId="0" xfId="0" applyFont="1" applyFill="1" applyAlignment="1">
      <alignment vertical="top" wrapText="1"/>
    </xf>
    <xf numFmtId="0" fontId="11" fillId="0" borderId="7" xfId="0" applyFont="1" applyBorder="1"/>
    <xf numFmtId="0" fontId="11" fillId="0" borderId="7" xfId="0" applyFont="1" applyFill="1" applyBorder="1" applyAlignment="1">
      <alignment horizontal="center"/>
    </xf>
    <xf numFmtId="0" fontId="17" fillId="0" borderId="0" xfId="0" applyFont="1"/>
    <xf numFmtId="0" fontId="11" fillId="0" borderId="0" xfId="0" applyFont="1"/>
    <xf numFmtId="0" fontId="11" fillId="0" borderId="7" xfId="0" applyFont="1" applyFill="1" applyBorder="1" applyAlignment="1">
      <alignment horizontal="left"/>
    </xf>
    <xf numFmtId="164" fontId="25" fillId="5" borderId="0" xfId="1" applyFont="1" applyFill="1"/>
    <xf numFmtId="164" fontId="11" fillId="0" borderId="7" xfId="1" applyFont="1" applyBorder="1"/>
    <xf numFmtId="164" fontId="17" fillId="0" borderId="0" xfId="1" applyFont="1"/>
    <xf numFmtId="0" fontId="10" fillId="6" borderId="7" xfId="0" applyFont="1" applyFill="1" applyBorder="1"/>
    <xf numFmtId="0" fontId="11" fillId="6" borderId="7" xfId="0" applyFont="1" applyFill="1" applyBorder="1" applyAlignment="1">
      <alignment horizontal="center"/>
    </xf>
    <xf numFmtId="0" fontId="11" fillId="3" borderId="0" xfId="0" applyFont="1" applyFill="1" applyBorder="1"/>
    <xf numFmtId="0" fontId="11" fillId="0" borderId="0" xfId="0" applyFont="1" applyBorder="1" applyAlignment="1" applyProtection="1">
      <alignment horizontal="center"/>
      <protection locked="0"/>
    </xf>
    <xf numFmtId="0" fontId="21" fillId="0" borderId="7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26" fillId="0" borderId="7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21" fillId="0" borderId="8" xfId="0" applyFont="1" applyBorder="1" applyAlignment="1" applyProtection="1">
      <alignment horizontal="center"/>
    </xf>
    <xf numFmtId="0" fontId="11" fillId="2" borderId="0" xfId="0" applyFont="1" applyFill="1" applyBorder="1" applyProtection="1"/>
    <xf numFmtId="0" fontId="21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  <protection locked="0"/>
    </xf>
    <xf numFmtId="0" fontId="11" fillId="2" borderId="12" xfId="0" applyFont="1" applyFill="1" applyBorder="1" applyProtection="1"/>
    <xf numFmtId="0" fontId="11" fillId="4" borderId="7" xfId="0" applyFont="1" applyFill="1" applyBorder="1"/>
    <xf numFmtId="0" fontId="22" fillId="0" borderId="7" xfId="0" applyFont="1" applyBorder="1" applyAlignment="1" applyProtection="1">
      <alignment horizontal="center"/>
    </xf>
    <xf numFmtId="0" fontId="27" fillId="0" borderId="7" xfId="0" applyFont="1" applyBorder="1" applyAlignment="1" applyProtection="1">
      <alignment horizontal="center"/>
    </xf>
    <xf numFmtId="1" fontId="22" fillId="0" borderId="7" xfId="0" applyNumberFormat="1" applyFont="1" applyBorder="1" applyAlignment="1" applyProtection="1">
      <alignment horizontal="center"/>
    </xf>
    <xf numFmtId="0" fontId="28" fillId="5" borderId="16" xfId="0" applyFont="1" applyFill="1" applyBorder="1" applyAlignment="1" applyProtection="1"/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1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21" fillId="0" borderId="0" xfId="0" applyFont="1" applyBorder="1" applyAlignment="1" applyProtection="1">
      <protection locked="0"/>
    </xf>
    <xf numFmtId="0" fontId="21" fillId="0" borderId="0" xfId="0" applyFont="1" applyBorder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Alignment="1" applyProtection="1">
      <alignment horizontal="right"/>
    </xf>
    <xf numFmtId="0" fontId="11" fillId="0" borderId="0" xfId="0" applyFont="1" applyBorder="1" applyProtection="1"/>
    <xf numFmtId="0" fontId="11" fillId="0" borderId="8" xfId="0" applyFont="1" applyBorder="1" applyAlignment="1" applyProtection="1">
      <alignment horizontal="center"/>
    </xf>
    <xf numFmtId="0" fontId="11" fillId="0" borderId="0" xfId="0" applyFont="1" applyProtection="1"/>
    <xf numFmtId="0" fontId="11" fillId="0" borderId="17" xfId="0" applyFont="1" applyBorder="1" applyProtection="1"/>
    <xf numFmtId="0" fontId="19" fillId="0" borderId="15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9" fillId="0" borderId="18" xfId="0" applyFont="1" applyBorder="1" applyAlignment="1" applyProtection="1">
      <alignment horizontal="center"/>
    </xf>
    <xf numFmtId="0" fontId="20" fillId="0" borderId="8" xfId="0" applyFont="1" applyBorder="1" applyProtection="1"/>
    <xf numFmtId="0" fontId="11" fillId="0" borderId="7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right"/>
    </xf>
    <xf numFmtId="0" fontId="20" fillId="0" borderId="16" xfId="0" applyFont="1" applyBorder="1" applyProtection="1"/>
    <xf numFmtId="0" fontId="11" fillId="0" borderId="0" xfId="0" applyFont="1" applyAlignment="1" applyProtection="1">
      <alignment horizontal="center"/>
    </xf>
    <xf numFmtId="0" fontId="20" fillId="0" borderId="16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right"/>
    </xf>
    <xf numFmtId="0" fontId="11" fillId="0" borderId="16" xfId="0" applyFont="1" applyBorder="1" applyAlignment="1" applyProtection="1">
      <alignment horizontal="center"/>
    </xf>
    <xf numFmtId="0" fontId="4" fillId="6" borderId="0" xfId="0" applyFont="1" applyFill="1" applyBorder="1"/>
    <xf numFmtId="0" fontId="28" fillId="5" borderId="16" xfId="0" applyFont="1" applyFill="1" applyBorder="1" applyAlignment="1" applyProtection="1">
      <alignment horizontal="center"/>
    </xf>
    <xf numFmtId="0" fontId="10" fillId="6" borderId="0" xfId="0" applyFont="1" applyFill="1" applyBorder="1"/>
    <xf numFmtId="0" fontId="11" fillId="6" borderId="0" xfId="0" applyFont="1" applyFill="1" applyBorder="1" applyAlignment="1">
      <alignment horizontal="center"/>
    </xf>
    <xf numFmtId="0" fontId="15" fillId="6" borderId="8" xfId="0" applyFont="1" applyFill="1" applyBorder="1"/>
    <xf numFmtId="164" fontId="17" fillId="6" borderId="0" xfId="1" applyFont="1" applyFill="1"/>
    <xf numFmtId="0" fontId="17" fillId="6" borderId="0" xfId="0" applyFont="1" applyFill="1"/>
    <xf numFmtId="0" fontId="18" fillId="0" borderId="7" xfId="0" applyFont="1" applyBorder="1" applyAlignment="1" applyProtection="1">
      <alignment horizontal="left"/>
    </xf>
    <xf numFmtId="0" fontId="4" fillId="0" borderId="0" xfId="0" applyFont="1"/>
    <xf numFmtId="0" fontId="11" fillId="0" borderId="7" xfId="0" applyNumberFormat="1" applyFont="1" applyFill="1" applyBorder="1" applyAlignment="1">
      <alignment horizontal="center"/>
    </xf>
    <xf numFmtId="0" fontId="11" fillId="3" borderId="7" xfId="0" applyFont="1" applyFill="1" applyBorder="1"/>
    <xf numFmtId="0" fontId="29" fillId="6" borderId="8" xfId="0" applyFont="1" applyFill="1" applyBorder="1" applyAlignment="1">
      <alignment horizontal="center" vertical="center"/>
    </xf>
    <xf numFmtId="0" fontId="5" fillId="6" borderId="0" xfId="0" applyFont="1" applyFill="1" applyBorder="1"/>
    <xf numFmtId="0" fontId="5" fillId="6" borderId="0" xfId="0" applyFont="1" applyFill="1"/>
    <xf numFmtId="0" fontId="29" fillId="6" borderId="0" xfId="0" applyFont="1" applyFill="1" applyBorder="1" applyAlignment="1">
      <alignment vertical="center"/>
    </xf>
    <xf numFmtId="0" fontId="29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/>
    </xf>
    <xf numFmtId="0" fontId="10" fillId="0" borderId="12" xfId="0" applyFont="1" applyFill="1" applyBorder="1"/>
    <xf numFmtId="0" fontId="15" fillId="0" borderId="0" xfId="0" applyFont="1" applyFill="1" applyBorder="1"/>
    <xf numFmtId="0" fontId="8" fillId="0" borderId="0" xfId="0" applyFont="1" applyBorder="1" applyAlignment="1"/>
    <xf numFmtId="0" fontId="15" fillId="6" borderId="0" xfId="0" applyFont="1" applyFill="1" applyBorder="1"/>
    <xf numFmtId="0" fontId="10" fillId="0" borderId="19" xfId="0" applyFont="1" applyBorder="1"/>
    <xf numFmtId="0" fontId="29" fillId="6" borderId="16" xfId="0" applyFont="1" applyFill="1" applyBorder="1" applyAlignment="1">
      <alignment horizontal="center" vertical="center"/>
    </xf>
    <xf numFmtId="0" fontId="31" fillId="5" borderId="7" xfId="0" applyFont="1" applyFill="1" applyBorder="1"/>
    <xf numFmtId="0" fontId="31" fillId="6" borderId="0" xfId="0" applyFont="1" applyFill="1" applyBorder="1" applyAlignment="1">
      <alignment horizontal="center" vertical="center"/>
    </xf>
    <xf numFmtId="0" fontId="31" fillId="6" borderId="8" xfId="0" applyFont="1" applyFill="1" applyBorder="1" applyAlignment="1">
      <alignment horizontal="center" vertical="center"/>
    </xf>
    <xf numFmtId="0" fontId="17" fillId="8" borderId="0" xfId="0" applyFont="1" applyFill="1"/>
    <xf numFmtId="0" fontId="11" fillId="4" borderId="7" xfId="0" applyFont="1" applyFill="1" applyBorder="1" applyAlignment="1">
      <alignment horizontal="left"/>
    </xf>
    <xf numFmtId="0" fontId="11" fillId="7" borderId="7" xfId="0" applyFont="1" applyFill="1" applyBorder="1" applyAlignment="1">
      <alignment horizontal="left"/>
    </xf>
    <xf numFmtId="0" fontId="15" fillId="0" borderId="12" xfId="0" applyFont="1" applyBorder="1"/>
    <xf numFmtId="0" fontId="10" fillId="0" borderId="17" xfId="0" applyFont="1" applyBorder="1"/>
    <xf numFmtId="0" fontId="10" fillId="0" borderId="17" xfId="0" applyFont="1" applyBorder="1" applyAlignment="1">
      <alignment horizontal="center"/>
    </xf>
    <xf numFmtId="0" fontId="10" fillId="0" borderId="15" xfId="0" applyFont="1" applyBorder="1"/>
    <xf numFmtId="0" fontId="10" fillId="0" borderId="21" xfId="0" applyFont="1" applyBorder="1"/>
    <xf numFmtId="0" fontId="10" fillId="0" borderId="22" xfId="0" applyFont="1" applyBorder="1"/>
    <xf numFmtId="0" fontId="12" fillId="0" borderId="17" xfId="0" applyFont="1" applyBorder="1" applyAlignment="1">
      <alignment horizontal="center"/>
    </xf>
    <xf numFmtId="0" fontId="10" fillId="0" borderId="9" xfId="0" applyFont="1" applyBorder="1"/>
    <xf numFmtId="0" fontId="10" fillId="0" borderId="22" xfId="0" applyFont="1" applyBorder="1" applyAlignment="1">
      <alignment horizontal="center"/>
    </xf>
    <xf numFmtId="0" fontId="10" fillId="0" borderId="23" xfId="0" applyFont="1" applyBorder="1"/>
    <xf numFmtId="0" fontId="10" fillId="0" borderId="24" xfId="0" applyFont="1" applyFill="1" applyBorder="1"/>
    <xf numFmtId="0" fontId="12" fillId="0" borderId="12" xfId="0" applyFont="1" applyBorder="1"/>
    <xf numFmtId="0" fontId="10" fillId="0" borderId="25" xfId="0" applyFont="1" applyBorder="1"/>
    <xf numFmtId="0" fontId="10" fillId="0" borderId="8" xfId="0" applyFont="1" applyBorder="1" applyAlignment="1">
      <alignment horizontal="center"/>
    </xf>
    <xf numFmtId="0" fontId="10" fillId="0" borderId="26" xfId="0" applyFont="1" applyBorder="1"/>
    <xf numFmtId="0" fontId="12" fillId="0" borderId="10" xfId="0" applyFont="1" applyBorder="1"/>
    <xf numFmtId="0" fontId="12" fillId="0" borderId="19" xfId="0" applyFont="1" applyBorder="1" applyAlignment="1">
      <alignment horizontal="center"/>
    </xf>
    <xf numFmtId="0" fontId="12" fillId="0" borderId="19" xfId="0" applyFont="1" applyBorder="1" applyAlignment="1"/>
    <xf numFmtId="0" fontId="12" fillId="0" borderId="19" xfId="0" applyFont="1" applyBorder="1"/>
    <xf numFmtId="0" fontId="12" fillId="2" borderId="19" xfId="0" applyFont="1" applyFill="1" applyBorder="1"/>
    <xf numFmtId="0" fontId="12" fillId="0" borderId="27" xfId="0" applyFont="1" applyBorder="1" applyAlignment="1">
      <alignment horizontal="center"/>
    </xf>
    <xf numFmtId="0" fontId="32" fillId="0" borderId="0" xfId="0" applyFont="1"/>
    <xf numFmtId="0" fontId="4" fillId="0" borderId="0" xfId="0" applyFont="1" applyBorder="1" applyAlignment="1">
      <alignment horizontal="centerContinuous"/>
    </xf>
    <xf numFmtId="0" fontId="4" fillId="0" borderId="0" xfId="0" applyFont="1" applyBorder="1"/>
    <xf numFmtId="0" fontId="4" fillId="0" borderId="0" xfId="0" applyFont="1" applyAlignment="1">
      <alignment horizontal="center"/>
    </xf>
    <xf numFmtId="164" fontId="8" fillId="0" borderId="8" xfId="1" applyFont="1" applyBorder="1"/>
    <xf numFmtId="164" fontId="11" fillId="6" borderId="7" xfId="1" applyFont="1" applyFill="1" applyBorder="1"/>
    <xf numFmtId="0" fontId="17" fillId="4" borderId="0" xfId="0" applyFont="1" applyFill="1"/>
    <xf numFmtId="164" fontId="11" fillId="10" borderId="7" xfId="1" applyFont="1" applyFill="1" applyBorder="1"/>
    <xf numFmtId="164" fontId="11" fillId="0" borderId="7" xfId="1" applyFont="1" applyFill="1" applyBorder="1"/>
    <xf numFmtId="0" fontId="11" fillId="0" borderId="0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  <protection locked="0"/>
    </xf>
    <xf numFmtId="0" fontId="18" fillId="6" borderId="7" xfId="0" applyFont="1" applyFill="1" applyBorder="1" applyAlignment="1" applyProtection="1">
      <alignment horizontal="left"/>
    </xf>
    <xf numFmtId="0" fontId="22" fillId="6" borderId="7" xfId="0" applyFont="1" applyFill="1" applyBorder="1" applyAlignment="1" applyProtection="1">
      <alignment horizontal="center"/>
    </xf>
    <xf numFmtId="0" fontId="27" fillId="6" borderId="7" xfId="0" applyFont="1" applyFill="1" applyBorder="1" applyAlignment="1" applyProtection="1">
      <alignment horizontal="center"/>
    </xf>
    <xf numFmtId="1" fontId="22" fillId="6" borderId="7" xfId="0" applyNumberFormat="1" applyFont="1" applyFill="1" applyBorder="1" applyAlignment="1" applyProtection="1">
      <alignment horizontal="center"/>
    </xf>
    <xf numFmtId="0" fontId="11" fillId="6" borderId="0" xfId="0" applyFont="1" applyFill="1" applyBorder="1" applyProtection="1"/>
    <xf numFmtId="0" fontId="11" fillId="6" borderId="0" xfId="0" applyFont="1" applyFill="1" applyBorder="1"/>
    <xf numFmtId="164" fontId="11" fillId="4" borderId="7" xfId="1" applyFont="1" applyFill="1" applyBorder="1"/>
    <xf numFmtId="0" fontId="11" fillId="3" borderId="7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11" borderId="0" xfId="0" applyFont="1" applyFill="1" applyBorder="1"/>
    <xf numFmtId="0" fontId="11" fillId="11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8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23" fillId="6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1" fillId="5" borderId="10" xfId="0" applyFont="1" applyFill="1" applyBorder="1" applyAlignment="1">
      <alignment horizontal="center" vertical="center"/>
    </xf>
    <xf numFmtId="0" fontId="31" fillId="5" borderId="19" xfId="0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horizontal="center" vertical="center"/>
    </xf>
    <xf numFmtId="0" fontId="31" fillId="5" borderId="25" xfId="0" applyFont="1" applyFill="1" applyBorder="1" applyAlignment="1">
      <alignment horizontal="center" vertical="center"/>
    </xf>
    <xf numFmtId="0" fontId="31" fillId="5" borderId="8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20" xfId="0" applyFont="1" applyFill="1" applyBorder="1" applyAlignment="1">
      <alignment horizontal="center" vertical="center"/>
    </xf>
    <xf numFmtId="0" fontId="25" fillId="5" borderId="25" xfId="0" applyFont="1" applyFill="1" applyBorder="1" applyAlignment="1">
      <alignment horizontal="left"/>
    </xf>
    <xf numFmtId="0" fontId="25" fillId="5" borderId="8" xfId="0" applyFont="1" applyFill="1" applyBorder="1" applyAlignment="1">
      <alignment horizontal="left"/>
    </xf>
    <xf numFmtId="0" fontId="25" fillId="5" borderId="9" xfId="0" applyFont="1" applyFill="1" applyBorder="1" applyAlignment="1">
      <alignment horizontal="left"/>
    </xf>
    <xf numFmtId="0" fontId="25" fillId="5" borderId="16" xfId="0" applyFont="1" applyFill="1" applyBorder="1" applyAlignment="1">
      <alignment horizontal="left"/>
    </xf>
    <xf numFmtId="0" fontId="11" fillId="0" borderId="0" xfId="0" applyFont="1" applyBorder="1" applyAlignment="1" applyProtection="1">
      <protection locked="0"/>
    </xf>
    <xf numFmtId="0" fontId="33" fillId="9" borderId="9" xfId="0" applyFont="1" applyFill="1" applyBorder="1" applyAlignment="1" applyProtection="1">
      <alignment horizontal="center" vertical="center"/>
    </xf>
    <xf numFmtId="0" fontId="33" fillId="9" borderId="16" xfId="0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/>
    </xf>
    <xf numFmtId="0" fontId="11" fillId="0" borderId="25" xfId="0" applyFont="1" applyBorder="1" applyAlignment="1" applyProtection="1">
      <alignment horizontal="center"/>
    </xf>
    <xf numFmtId="0" fontId="11" fillId="0" borderId="27" xfId="0" applyFont="1" applyBorder="1" applyAlignment="1" applyProtection="1">
      <alignment horizontal="center"/>
    </xf>
    <xf numFmtId="0" fontId="11" fillId="0" borderId="26" xfId="0" applyFont="1" applyBorder="1" applyAlignment="1" applyProtection="1">
      <alignment horizontal="center"/>
    </xf>
    <xf numFmtId="0" fontId="35" fillId="0" borderId="12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3" fillId="5" borderId="10" xfId="0" applyFont="1" applyFill="1" applyBorder="1" applyAlignment="1">
      <alignment horizontal="center" vertical="center"/>
    </xf>
    <xf numFmtId="0" fontId="34" fillId="5" borderId="19" xfId="0" applyFont="1" applyFill="1" applyBorder="1" applyAlignment="1">
      <alignment horizontal="center" vertical="center"/>
    </xf>
    <xf numFmtId="0" fontId="34" fillId="5" borderId="27" xfId="0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0" fontId="31" fillId="9" borderId="12" xfId="0" applyFont="1" applyFill="1" applyBorder="1" applyAlignment="1">
      <alignment horizontal="left" vertical="center"/>
    </xf>
    <xf numFmtId="0" fontId="31" fillId="9" borderId="0" xfId="0" applyFont="1" applyFill="1" applyBorder="1" applyAlignment="1">
      <alignment horizontal="left" vertical="center"/>
    </xf>
    <xf numFmtId="0" fontId="31" fillId="9" borderId="17" xfId="0" applyFont="1" applyFill="1" applyBorder="1" applyAlignment="1">
      <alignment horizontal="left" vertical="center"/>
    </xf>
    <xf numFmtId="0" fontId="31" fillId="9" borderId="28" xfId="0" applyFont="1" applyFill="1" applyBorder="1" applyAlignment="1">
      <alignment horizontal="left" vertical="center"/>
    </xf>
    <xf numFmtId="0" fontId="31" fillId="9" borderId="29" xfId="0" applyFont="1" applyFill="1" applyBorder="1" applyAlignment="1">
      <alignment horizontal="left" vertical="center"/>
    </xf>
    <xf numFmtId="0" fontId="31" fillId="9" borderId="30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24" fillId="0" borderId="25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165" fontId="8" fillId="0" borderId="31" xfId="0" applyNumberFormat="1" applyFont="1" applyBorder="1" applyAlignment="1">
      <alignment horizontal="center"/>
    </xf>
    <xf numFmtId="165" fontId="8" fillId="0" borderId="32" xfId="0" applyNumberFormat="1" applyFont="1" applyBorder="1" applyAlignment="1">
      <alignment horizontal="center"/>
    </xf>
    <xf numFmtId="165" fontId="8" fillId="0" borderId="33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1276350</xdr:colOff>
      <xdr:row>2</xdr:row>
      <xdr:rowOff>247650</xdr:rowOff>
    </xdr:to>
    <xdr:pic>
      <xdr:nvPicPr>
        <xdr:cNvPr id="4820" name="Picture 2">
          <a:extLst>
            <a:ext uri="{FF2B5EF4-FFF2-40B4-BE49-F238E27FC236}">
              <a16:creationId xmlns:a16="http://schemas.microsoft.com/office/drawing/2014/main" id="{3BA0F534-15D8-402B-94E7-64C80A085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2573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0</xdr:col>
      <xdr:colOff>1152525</xdr:colOff>
      <xdr:row>2</xdr:row>
      <xdr:rowOff>161925</xdr:rowOff>
    </xdr:to>
    <xdr:pic>
      <xdr:nvPicPr>
        <xdr:cNvPr id="10875" name="Picture 2">
          <a:extLst>
            <a:ext uri="{FF2B5EF4-FFF2-40B4-BE49-F238E27FC236}">
              <a16:creationId xmlns:a16="http://schemas.microsoft.com/office/drawing/2014/main" id="{C7A78589-B7FD-419E-931C-AA5375002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133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28575</xdr:rowOff>
    </xdr:from>
    <xdr:to>
      <xdr:col>1</xdr:col>
      <xdr:colOff>371476</xdr:colOff>
      <xdr:row>1</xdr:row>
      <xdr:rowOff>410256</xdr:rowOff>
    </xdr:to>
    <xdr:pic>
      <xdr:nvPicPr>
        <xdr:cNvPr id="15362" name="Picture 1">
          <a:extLst>
            <a:ext uri="{FF2B5EF4-FFF2-40B4-BE49-F238E27FC236}">
              <a16:creationId xmlns:a16="http://schemas.microsoft.com/office/drawing/2014/main" id="{918E3DA1-5411-498F-88D4-D8623AB2C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8575"/>
          <a:ext cx="990600" cy="61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lf%20Operations/Women's%20Golf/Tournaments/Champion%20of%20Champions%20&amp;%20Gross%20Stableford%20Rosebowl/2018/Champion%20of%20Champions%20-%20Gross%20Stableford%20Rosebowl%20Workshee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s"/>
      <sheetName val="Draw With ID"/>
      <sheetName val="Draw"/>
      <sheetName val="Rosebowl Don't Edit"/>
      <sheetName val="Prizes"/>
      <sheetName val="Vouchers"/>
      <sheetName val="Costings"/>
    </sheetNames>
    <sheetDataSet>
      <sheetData sheetId="0">
        <row r="2">
          <cell r="B2" t="str">
            <v>Jeanette Walker</v>
          </cell>
          <cell r="C2" t="str">
            <v>Akaroa</v>
          </cell>
          <cell r="D2" t="str">
            <v>9 Hole Champion</v>
          </cell>
          <cell r="E2">
            <v>1010198</v>
          </cell>
          <cell r="G2">
            <v>29.7</v>
          </cell>
          <cell r="H2">
            <v>33</v>
          </cell>
          <cell r="L2">
            <v>0</v>
          </cell>
          <cell r="O2">
            <v>0</v>
          </cell>
          <cell r="P2" t="str">
            <v/>
          </cell>
          <cell r="Q2" t="str">
            <v/>
          </cell>
          <cell r="R2" t="str">
            <v/>
          </cell>
        </row>
        <row r="3">
          <cell r="B3" t="str">
            <v>Diane Kay</v>
          </cell>
          <cell r="C3" t="str">
            <v>Akaroa</v>
          </cell>
          <cell r="D3" t="str">
            <v>Silver Champion</v>
          </cell>
          <cell r="E3">
            <v>1010066</v>
          </cell>
          <cell r="F3">
            <v>4</v>
          </cell>
          <cell r="G3">
            <v>15.9</v>
          </cell>
          <cell r="H3">
            <v>17</v>
          </cell>
          <cell r="I3">
            <v>50</v>
          </cell>
          <cell r="L3">
            <v>0</v>
          </cell>
          <cell r="O3">
            <v>0</v>
          </cell>
          <cell r="P3" t="str">
            <v/>
          </cell>
          <cell r="Q3" t="str">
            <v/>
          </cell>
          <cell r="R3" t="str">
            <v/>
          </cell>
        </row>
        <row r="4">
          <cell r="B4" t="str">
            <v>Meg Errington</v>
          </cell>
          <cell r="C4" t="str">
            <v>Akaroa</v>
          </cell>
          <cell r="D4" t="str">
            <v>Bronze Champion</v>
          </cell>
          <cell r="E4">
            <v>1010178</v>
          </cell>
          <cell r="G4">
            <v>25.3</v>
          </cell>
          <cell r="H4">
            <v>28</v>
          </cell>
          <cell r="L4">
            <v>0</v>
          </cell>
          <cell r="O4">
            <v>0</v>
          </cell>
          <cell r="P4" t="str">
            <v/>
          </cell>
          <cell r="Q4" t="str">
            <v/>
          </cell>
          <cell r="R4" t="str">
            <v/>
          </cell>
        </row>
        <row r="5">
          <cell r="B5" t="str">
            <v>Lib Hutchinson</v>
          </cell>
          <cell r="C5" t="str">
            <v>Akaroa</v>
          </cell>
          <cell r="D5" t="str">
            <v>Bronze Runner-up</v>
          </cell>
          <cell r="E5">
            <v>1010261</v>
          </cell>
          <cell r="G5">
            <v>29.6</v>
          </cell>
          <cell r="H5">
            <v>32</v>
          </cell>
          <cell r="L5">
            <v>0</v>
          </cell>
          <cell r="O5">
            <v>0</v>
          </cell>
          <cell r="P5" t="str">
            <v/>
          </cell>
          <cell r="Q5" t="str">
            <v/>
          </cell>
          <cell r="R5" t="str">
            <v/>
          </cell>
        </row>
        <row r="6">
          <cell r="B6" t="str">
            <v>Jan Bishop*</v>
          </cell>
          <cell r="C6" t="str">
            <v>Amberley</v>
          </cell>
          <cell r="D6" t="str">
            <v>Silver Champion</v>
          </cell>
          <cell r="E6">
            <v>1058182</v>
          </cell>
          <cell r="F6">
            <v>3</v>
          </cell>
          <cell r="G6">
            <v>13.8</v>
          </cell>
          <cell r="H6">
            <v>15</v>
          </cell>
          <cell r="I6">
            <v>50</v>
          </cell>
          <cell r="L6">
            <v>0</v>
          </cell>
          <cell r="O6">
            <v>0</v>
          </cell>
          <cell r="P6" t="str">
            <v/>
          </cell>
          <cell r="Q6" t="str">
            <v/>
          </cell>
          <cell r="R6" t="str">
            <v/>
          </cell>
        </row>
        <row r="7">
          <cell r="B7" t="str">
            <v>Val Crooks</v>
          </cell>
          <cell r="C7" t="str">
            <v>Amberley</v>
          </cell>
          <cell r="D7" t="str">
            <v>9 Hole Champion</v>
          </cell>
          <cell r="E7">
            <v>1058158</v>
          </cell>
          <cell r="G7">
            <v>34.299999999999997</v>
          </cell>
          <cell r="H7">
            <v>39</v>
          </cell>
          <cell r="L7">
            <v>0</v>
          </cell>
          <cell r="O7">
            <v>0</v>
          </cell>
          <cell r="P7" t="str">
            <v/>
          </cell>
          <cell r="Q7" t="str">
            <v/>
          </cell>
          <cell r="R7" t="str">
            <v/>
          </cell>
        </row>
        <row r="8">
          <cell r="B8" t="str">
            <v>Kate Percy</v>
          </cell>
          <cell r="C8" t="str">
            <v>Amberley</v>
          </cell>
          <cell r="D8" t="str">
            <v>Bronze Champion</v>
          </cell>
          <cell r="E8">
            <v>1058186</v>
          </cell>
          <cell r="G8">
            <v>20.2</v>
          </cell>
          <cell r="H8">
            <v>22</v>
          </cell>
          <cell r="L8">
            <v>0</v>
          </cell>
          <cell r="O8">
            <v>0</v>
          </cell>
          <cell r="P8" t="str">
            <v/>
          </cell>
          <cell r="Q8" t="str">
            <v/>
          </cell>
          <cell r="R8" t="str">
            <v/>
          </cell>
        </row>
        <row r="9">
          <cell r="B9" t="str">
            <v>Jannene Cummings</v>
          </cell>
          <cell r="C9" t="str">
            <v>Amberley</v>
          </cell>
          <cell r="D9" t="str">
            <v>Bronze Runner-up</v>
          </cell>
          <cell r="E9">
            <v>1058132</v>
          </cell>
          <cell r="G9">
            <v>25</v>
          </cell>
          <cell r="H9">
            <v>27</v>
          </cell>
          <cell r="L9">
            <v>0</v>
          </cell>
          <cell r="O9">
            <v>0</v>
          </cell>
          <cell r="P9" t="str">
            <v/>
          </cell>
          <cell r="Q9" t="str">
            <v/>
          </cell>
          <cell r="R9" t="str">
            <v/>
          </cell>
        </row>
        <row r="10">
          <cell r="B10" t="str">
            <v>Liz Newman</v>
          </cell>
          <cell r="C10" t="str">
            <v>Avondale</v>
          </cell>
          <cell r="D10" t="str">
            <v>9 Hole Champion</v>
          </cell>
          <cell r="E10">
            <v>1145231</v>
          </cell>
          <cell r="G10">
            <v>21.6</v>
          </cell>
          <cell r="H10">
            <v>24</v>
          </cell>
          <cell r="L10">
            <v>0</v>
          </cell>
          <cell r="O10">
            <v>0</v>
          </cell>
          <cell r="P10" t="str">
            <v/>
          </cell>
          <cell r="Q10" t="str">
            <v/>
          </cell>
          <cell r="R10" t="str">
            <v/>
          </cell>
        </row>
        <row r="11">
          <cell r="B11" t="str">
            <v>Jaimee Leach</v>
          </cell>
          <cell r="C11" t="str">
            <v>Avondale</v>
          </cell>
          <cell r="D11" t="str">
            <v>Silver Champion</v>
          </cell>
          <cell r="E11">
            <v>1145173</v>
          </cell>
          <cell r="F11">
            <v>3</v>
          </cell>
          <cell r="G11">
            <v>13.9</v>
          </cell>
          <cell r="H11">
            <v>15</v>
          </cell>
          <cell r="I11">
            <v>50</v>
          </cell>
          <cell r="L11">
            <v>0</v>
          </cell>
          <cell r="O11">
            <v>0</v>
          </cell>
          <cell r="P11" t="str">
            <v/>
          </cell>
          <cell r="Q11" t="str">
            <v/>
          </cell>
          <cell r="R11" t="str">
            <v/>
          </cell>
        </row>
        <row r="12">
          <cell r="B12" t="str">
            <v>Clare Hodges</v>
          </cell>
          <cell r="C12" t="str">
            <v>Avondale</v>
          </cell>
          <cell r="D12" t="str">
            <v>Bronze Champion</v>
          </cell>
          <cell r="E12">
            <v>1141818</v>
          </cell>
          <cell r="G12">
            <v>19.2</v>
          </cell>
          <cell r="H12">
            <v>21</v>
          </cell>
          <cell r="L12">
            <v>0</v>
          </cell>
          <cell r="O12">
            <v>0</v>
          </cell>
          <cell r="P12" t="str">
            <v/>
          </cell>
          <cell r="Q12" t="str">
            <v/>
          </cell>
          <cell r="R12" t="str">
            <v/>
          </cell>
        </row>
        <row r="13">
          <cell r="B13" t="str">
            <v>Judith Stephens</v>
          </cell>
          <cell r="C13" t="str">
            <v>Avondale</v>
          </cell>
          <cell r="D13" t="str">
            <v>Bronze Runner-up</v>
          </cell>
          <cell r="E13">
            <v>1143945</v>
          </cell>
          <cell r="G13">
            <v>22.3</v>
          </cell>
          <cell r="H13">
            <v>24</v>
          </cell>
          <cell r="L13">
            <v>0</v>
          </cell>
          <cell r="O13">
            <v>0</v>
          </cell>
          <cell r="P13" t="str">
            <v/>
          </cell>
          <cell r="Q13" t="str">
            <v/>
          </cell>
          <cell r="R13" t="str">
            <v/>
          </cell>
        </row>
        <row r="14">
          <cell r="B14" t="str">
            <v>Johanna Moore</v>
          </cell>
          <cell r="C14" t="str">
            <v>Bottle Lake</v>
          </cell>
          <cell r="D14" t="str">
            <v>9 Hole Champion</v>
          </cell>
          <cell r="E14">
            <v>4920344</v>
          </cell>
          <cell r="G14">
            <v>32.700000000000003</v>
          </cell>
          <cell r="H14">
            <v>37</v>
          </cell>
          <cell r="L14">
            <v>0</v>
          </cell>
          <cell r="O14">
            <v>0</v>
          </cell>
          <cell r="P14" t="str">
            <v/>
          </cell>
          <cell r="Q14" t="str">
            <v/>
          </cell>
          <cell r="R14" t="str">
            <v/>
          </cell>
        </row>
        <row r="15">
          <cell r="B15" t="str">
            <v>Anna Webster</v>
          </cell>
          <cell r="C15" t="str">
            <v>Bottle Lake</v>
          </cell>
          <cell r="D15" t="str">
            <v>Bronze Champion</v>
          </cell>
          <cell r="E15">
            <v>4920626</v>
          </cell>
          <cell r="F15">
            <v>0</v>
          </cell>
          <cell r="G15">
            <v>18.5</v>
          </cell>
          <cell r="H15">
            <v>20</v>
          </cell>
          <cell r="I15">
            <v>35</v>
          </cell>
          <cell r="L15">
            <v>0</v>
          </cell>
          <cell r="O15">
            <v>0</v>
          </cell>
          <cell r="P15" t="str">
            <v/>
          </cell>
          <cell r="Q15" t="str">
            <v/>
          </cell>
          <cell r="R15" t="str">
            <v/>
          </cell>
        </row>
        <row r="16">
          <cell r="B16" t="str">
            <v>Makiko Nagase</v>
          </cell>
          <cell r="C16" t="str">
            <v>Bottle Lake</v>
          </cell>
          <cell r="D16" t="str">
            <v>Bronze Runner-up</v>
          </cell>
          <cell r="E16">
            <v>4923725</v>
          </cell>
          <cell r="G16">
            <v>21.6</v>
          </cell>
          <cell r="H16">
            <v>24</v>
          </cell>
          <cell r="L16">
            <v>0</v>
          </cell>
          <cell r="O16">
            <v>0</v>
          </cell>
          <cell r="P16" t="str">
            <v/>
          </cell>
          <cell r="Q16" t="str">
            <v/>
          </cell>
          <cell r="R16" t="str">
            <v/>
          </cell>
        </row>
        <row r="17">
          <cell r="B17" t="str">
            <v>Jan North</v>
          </cell>
          <cell r="C17" t="str">
            <v>Christchurch</v>
          </cell>
          <cell r="D17" t="str">
            <v>Bronze Runner-up</v>
          </cell>
          <cell r="E17">
            <v>1365692</v>
          </cell>
          <cell r="F17">
            <v>2</v>
          </cell>
          <cell r="G17">
            <v>21.2</v>
          </cell>
          <cell r="H17">
            <v>23</v>
          </cell>
          <cell r="L17">
            <v>0</v>
          </cell>
          <cell r="O17">
            <v>0</v>
          </cell>
          <cell r="P17" t="str">
            <v/>
          </cell>
          <cell r="Q17" t="str">
            <v/>
          </cell>
          <cell r="R17" t="str">
            <v/>
          </cell>
        </row>
        <row r="18">
          <cell r="B18" t="str">
            <v>Sue Cowles</v>
          </cell>
          <cell r="C18" t="str">
            <v>Christchurch</v>
          </cell>
          <cell r="D18" t="str">
            <v>Bronze Champion</v>
          </cell>
          <cell r="E18">
            <v>1360250</v>
          </cell>
          <cell r="G18">
            <v>15.7</v>
          </cell>
          <cell r="H18">
            <v>17</v>
          </cell>
          <cell r="L18">
            <v>0</v>
          </cell>
          <cell r="O18">
            <v>0</v>
          </cell>
          <cell r="P18" t="str">
            <v/>
          </cell>
          <cell r="Q18" t="str">
            <v/>
          </cell>
          <cell r="R18" t="str">
            <v/>
          </cell>
        </row>
        <row r="19">
          <cell r="B19" t="str">
            <v>Marina Neylon</v>
          </cell>
          <cell r="C19" t="str">
            <v>Christchurch</v>
          </cell>
          <cell r="D19" t="str">
            <v>Silver Champion</v>
          </cell>
          <cell r="E19">
            <v>1366085</v>
          </cell>
          <cell r="G19">
            <v>9.6999999999999993</v>
          </cell>
          <cell r="H19">
            <v>11</v>
          </cell>
          <cell r="I19">
            <v>50</v>
          </cell>
          <cell r="L19">
            <v>0</v>
          </cell>
          <cell r="O19">
            <v>0</v>
          </cell>
          <cell r="P19" t="str">
            <v/>
          </cell>
          <cell r="Q19" t="str">
            <v/>
          </cell>
          <cell r="R19" t="str">
            <v/>
          </cell>
        </row>
        <row r="20">
          <cell r="B20" t="str">
            <v>Sally Young</v>
          </cell>
          <cell r="C20" t="str">
            <v>Christchurch</v>
          </cell>
          <cell r="D20" t="str">
            <v>9 Hole Champion</v>
          </cell>
          <cell r="E20">
            <v>1365305</v>
          </cell>
          <cell r="G20">
            <v>28.6</v>
          </cell>
          <cell r="H20">
            <v>32</v>
          </cell>
          <cell r="L20">
            <v>0</v>
          </cell>
          <cell r="O20">
            <v>0</v>
          </cell>
          <cell r="P20" t="str">
            <v/>
          </cell>
          <cell r="Q20" t="str">
            <v/>
          </cell>
          <cell r="R20" t="str">
            <v/>
          </cell>
        </row>
        <row r="21">
          <cell r="B21" t="str">
            <v>Sun Han</v>
          </cell>
          <cell r="C21" t="str">
            <v>Clearwater</v>
          </cell>
          <cell r="D21" t="str">
            <v>Bronze Champion</v>
          </cell>
          <cell r="E21">
            <v>5500491</v>
          </cell>
          <cell r="G21">
            <v>16.399999999999999</v>
          </cell>
          <cell r="H21">
            <v>18</v>
          </cell>
          <cell r="L21">
            <v>0</v>
          </cell>
          <cell r="O21">
            <v>0</v>
          </cell>
          <cell r="P21" t="str">
            <v/>
          </cell>
          <cell r="Q21" t="str">
            <v/>
          </cell>
          <cell r="R21" t="str">
            <v/>
          </cell>
        </row>
        <row r="22">
          <cell r="B22" t="str">
            <v>Di Kay</v>
          </cell>
          <cell r="C22" t="str">
            <v>Clearwater</v>
          </cell>
          <cell r="D22" t="str">
            <v>Silver Champion</v>
          </cell>
          <cell r="E22">
            <v>5500520</v>
          </cell>
          <cell r="F22">
            <v>0</v>
          </cell>
          <cell r="G22">
            <v>10</v>
          </cell>
          <cell r="H22">
            <v>11</v>
          </cell>
          <cell r="I22">
            <v>40</v>
          </cell>
          <cell r="L22">
            <v>0</v>
          </cell>
          <cell r="O22">
            <v>0</v>
          </cell>
          <cell r="P22" t="str">
            <v/>
          </cell>
          <cell r="Q22" t="str">
            <v/>
          </cell>
          <cell r="R22" t="str">
            <v/>
          </cell>
        </row>
        <row r="23">
          <cell r="B23" t="str">
            <v>Chris Plimmer</v>
          </cell>
          <cell r="C23" t="str">
            <v>Clearwater</v>
          </cell>
          <cell r="D23" t="str">
            <v>Bronze Runner-up</v>
          </cell>
          <cell r="E23">
            <v>5500752</v>
          </cell>
          <cell r="G23">
            <v>29</v>
          </cell>
          <cell r="H23">
            <v>32</v>
          </cell>
          <cell r="L23">
            <v>0</v>
          </cell>
          <cell r="O23">
            <v>0</v>
          </cell>
          <cell r="P23" t="str">
            <v/>
          </cell>
          <cell r="Q23" t="str">
            <v/>
          </cell>
          <cell r="R23" t="str">
            <v/>
          </cell>
        </row>
        <row r="24">
          <cell r="B24" t="str">
            <v>Jeanette Allen</v>
          </cell>
          <cell r="C24" t="str">
            <v>Ellesmere</v>
          </cell>
          <cell r="D24" t="str">
            <v>Bronze Runner-up</v>
          </cell>
          <cell r="E24">
            <v>1509088</v>
          </cell>
          <cell r="G24">
            <v>21.2</v>
          </cell>
          <cell r="H24">
            <v>23</v>
          </cell>
          <cell r="L24">
            <v>0</v>
          </cell>
          <cell r="O24">
            <v>0</v>
          </cell>
          <cell r="P24" t="str">
            <v/>
          </cell>
          <cell r="Q24" t="str">
            <v/>
          </cell>
          <cell r="R24" t="str">
            <v/>
          </cell>
        </row>
        <row r="25">
          <cell r="B25" t="str">
            <v>Rosie Allan</v>
          </cell>
          <cell r="C25" t="str">
            <v>Ellesmere</v>
          </cell>
          <cell r="D25" t="str">
            <v>9 Hole Champion</v>
          </cell>
          <cell r="E25">
            <v>1503000</v>
          </cell>
          <cell r="G25">
            <v>28.4</v>
          </cell>
          <cell r="H25">
            <v>32</v>
          </cell>
          <cell r="L25">
            <v>0</v>
          </cell>
          <cell r="O25">
            <v>0</v>
          </cell>
          <cell r="P25" t="str">
            <v/>
          </cell>
          <cell r="Q25" t="str">
            <v/>
          </cell>
          <cell r="R25" t="str">
            <v/>
          </cell>
        </row>
        <row r="26">
          <cell r="B26" t="str">
            <v>Sue Whelan</v>
          </cell>
          <cell r="C26" t="str">
            <v>Ellesmere</v>
          </cell>
          <cell r="D26" t="str">
            <v>Bronze Champion</v>
          </cell>
          <cell r="E26">
            <v>1503048</v>
          </cell>
          <cell r="G26">
            <v>18.8</v>
          </cell>
          <cell r="H26">
            <v>21</v>
          </cell>
          <cell r="L26">
            <v>0</v>
          </cell>
          <cell r="O26">
            <v>0</v>
          </cell>
          <cell r="P26" t="str">
            <v/>
          </cell>
          <cell r="Q26" t="str">
            <v/>
          </cell>
          <cell r="R26" t="str">
            <v/>
          </cell>
        </row>
        <row r="27">
          <cell r="B27" t="str">
            <v>Heather McKimmie</v>
          </cell>
          <cell r="C27" t="str">
            <v>Ellesmere</v>
          </cell>
          <cell r="D27" t="str">
            <v>Silver Champion</v>
          </cell>
          <cell r="E27">
            <v>1503096</v>
          </cell>
          <cell r="F27">
            <v>4</v>
          </cell>
          <cell r="G27">
            <v>16.3</v>
          </cell>
          <cell r="H27">
            <v>18</v>
          </cell>
          <cell r="I27">
            <v>50</v>
          </cell>
          <cell r="L27">
            <v>0</v>
          </cell>
          <cell r="O27">
            <v>0</v>
          </cell>
          <cell r="P27" t="str">
            <v/>
          </cell>
          <cell r="Q27" t="str">
            <v/>
          </cell>
          <cell r="R27" t="str">
            <v/>
          </cell>
        </row>
        <row r="28">
          <cell r="B28" t="str">
            <v>Crisie Banks</v>
          </cell>
          <cell r="C28" t="str">
            <v>Greendale</v>
          </cell>
          <cell r="D28" t="str">
            <v>Bronze Champion</v>
          </cell>
          <cell r="E28">
            <v>1720868</v>
          </cell>
          <cell r="G28">
            <v>18.100000000000001</v>
          </cell>
          <cell r="H28">
            <v>20</v>
          </cell>
          <cell r="L28">
            <v>0</v>
          </cell>
          <cell r="O28">
            <v>0</v>
          </cell>
          <cell r="P28" t="str">
            <v/>
          </cell>
          <cell r="Q28" t="str">
            <v/>
          </cell>
          <cell r="R28" t="str">
            <v/>
          </cell>
        </row>
        <row r="29">
          <cell r="B29" t="str">
            <v>Dale MacDonald</v>
          </cell>
          <cell r="C29" t="str">
            <v>Greendale</v>
          </cell>
          <cell r="D29" t="str">
            <v>Silver Champion</v>
          </cell>
          <cell r="E29">
            <v>1720164</v>
          </cell>
          <cell r="F29">
            <v>3</v>
          </cell>
          <cell r="G29">
            <v>10.6</v>
          </cell>
          <cell r="H29">
            <v>12</v>
          </cell>
          <cell r="I29">
            <v>40</v>
          </cell>
          <cell r="L29">
            <v>0</v>
          </cell>
          <cell r="O29">
            <v>0</v>
          </cell>
          <cell r="P29" t="str">
            <v/>
          </cell>
          <cell r="Q29" t="str">
            <v/>
          </cell>
          <cell r="R29" t="str">
            <v/>
          </cell>
        </row>
        <row r="30">
          <cell r="B30" t="str">
            <v>Marie Michael</v>
          </cell>
          <cell r="C30" t="str">
            <v>Greendale</v>
          </cell>
          <cell r="D30" t="str">
            <v>Bronze Runner-up</v>
          </cell>
          <cell r="E30">
            <v>1720191</v>
          </cell>
          <cell r="G30">
            <v>23.8</v>
          </cell>
          <cell r="H30">
            <v>26</v>
          </cell>
          <cell r="L30">
            <v>0</v>
          </cell>
          <cell r="O30">
            <v>0</v>
          </cell>
          <cell r="P30" t="str">
            <v/>
          </cell>
          <cell r="Q30" t="str">
            <v/>
          </cell>
          <cell r="R30" t="str">
            <v/>
          </cell>
        </row>
        <row r="31">
          <cell r="B31" t="str">
            <v>Ann McKenna</v>
          </cell>
          <cell r="C31" t="str">
            <v>Harewood</v>
          </cell>
          <cell r="D31" t="str">
            <v>Bronze Runner-up</v>
          </cell>
          <cell r="E31">
            <v>1790818</v>
          </cell>
          <cell r="G31">
            <v>19.3</v>
          </cell>
          <cell r="H31">
            <v>21</v>
          </cell>
          <cell r="L31">
            <v>0</v>
          </cell>
          <cell r="O31">
            <v>0</v>
          </cell>
          <cell r="P31" t="str">
            <v/>
          </cell>
          <cell r="Q31" t="str">
            <v/>
          </cell>
          <cell r="R31" t="str">
            <v/>
          </cell>
        </row>
        <row r="32">
          <cell r="B32" t="str">
            <v>Hyeza Kim</v>
          </cell>
          <cell r="C32" t="str">
            <v>Harewood</v>
          </cell>
          <cell r="D32" t="str">
            <v>Bronze Champion</v>
          </cell>
          <cell r="E32">
            <v>1795117</v>
          </cell>
          <cell r="G32">
            <v>17.8</v>
          </cell>
          <cell r="H32">
            <v>20</v>
          </cell>
          <cell r="L32">
            <v>0</v>
          </cell>
          <cell r="O32">
            <v>0</v>
          </cell>
          <cell r="P32" t="str">
            <v/>
          </cell>
          <cell r="Q32" t="str">
            <v/>
          </cell>
          <cell r="R32" t="str">
            <v/>
          </cell>
        </row>
        <row r="33">
          <cell r="B33" t="str">
            <v>Anne Dick</v>
          </cell>
          <cell r="C33" t="str">
            <v>Harewood</v>
          </cell>
          <cell r="D33" t="str">
            <v>Silver Champion</v>
          </cell>
          <cell r="E33">
            <v>1790296</v>
          </cell>
          <cell r="F33">
            <v>2</v>
          </cell>
          <cell r="G33">
            <v>5.9</v>
          </cell>
          <cell r="H33">
            <v>6</v>
          </cell>
          <cell r="I33">
            <v>40</v>
          </cell>
          <cell r="L33">
            <v>0</v>
          </cell>
          <cell r="O33">
            <v>0</v>
          </cell>
          <cell r="P33" t="str">
            <v/>
          </cell>
          <cell r="Q33" t="str">
            <v/>
          </cell>
          <cell r="R33" t="str">
            <v/>
          </cell>
        </row>
        <row r="34">
          <cell r="B34" t="str">
            <v>Erin Mulholland</v>
          </cell>
          <cell r="C34" t="str">
            <v>Hawarden</v>
          </cell>
          <cell r="D34" t="str">
            <v>Silver Champion</v>
          </cell>
          <cell r="E34">
            <v>1821062</v>
          </cell>
          <cell r="G34">
            <v>18</v>
          </cell>
          <cell r="H34">
            <v>20</v>
          </cell>
          <cell r="I34">
            <v>15</v>
          </cell>
          <cell r="L34">
            <v>0</v>
          </cell>
          <cell r="O34">
            <v>0</v>
          </cell>
          <cell r="P34" t="str">
            <v/>
          </cell>
          <cell r="Q34" t="str">
            <v/>
          </cell>
          <cell r="R34" t="str">
            <v/>
          </cell>
        </row>
        <row r="35">
          <cell r="B35" t="str">
            <v>Nicky Muir</v>
          </cell>
          <cell r="C35" t="str">
            <v>Hororata</v>
          </cell>
          <cell r="D35" t="str">
            <v>Silver Champion</v>
          </cell>
          <cell r="E35">
            <v>1930154</v>
          </cell>
          <cell r="G35">
            <v>8.1999999999999993</v>
          </cell>
          <cell r="H35">
            <v>9</v>
          </cell>
          <cell r="L35">
            <v>0</v>
          </cell>
          <cell r="O35">
            <v>0</v>
          </cell>
          <cell r="P35" t="str">
            <v/>
          </cell>
          <cell r="Q35" t="str">
            <v/>
          </cell>
          <cell r="R35" t="str">
            <v/>
          </cell>
        </row>
        <row r="36">
          <cell r="B36" t="str">
            <v>Meg Morten</v>
          </cell>
          <cell r="C36" t="str">
            <v>Hororata</v>
          </cell>
          <cell r="D36" t="str">
            <v>Bronze Runner-up</v>
          </cell>
          <cell r="E36">
            <v>1930153</v>
          </cell>
          <cell r="G36">
            <v>22.8</v>
          </cell>
          <cell r="H36">
            <v>25</v>
          </cell>
          <cell r="L36">
            <v>0</v>
          </cell>
          <cell r="O36">
            <v>0</v>
          </cell>
          <cell r="P36" t="str">
            <v/>
          </cell>
          <cell r="Q36" t="str">
            <v/>
          </cell>
          <cell r="R36" t="str">
            <v/>
          </cell>
        </row>
        <row r="37">
          <cell r="B37" t="str">
            <v>Sandra Gilmore</v>
          </cell>
          <cell r="C37" t="str">
            <v>Hororata</v>
          </cell>
          <cell r="D37" t="str">
            <v>Bronze Champion</v>
          </cell>
          <cell r="E37">
            <v>1930342</v>
          </cell>
          <cell r="F37">
            <v>3</v>
          </cell>
          <cell r="G37">
            <v>19.2</v>
          </cell>
          <cell r="H37">
            <v>21</v>
          </cell>
          <cell r="I37">
            <v>40</v>
          </cell>
          <cell r="L37">
            <v>0</v>
          </cell>
          <cell r="O37">
            <v>0</v>
          </cell>
          <cell r="P37" t="str">
            <v/>
          </cell>
          <cell r="Q37" t="str">
            <v/>
          </cell>
          <cell r="R37" t="str">
            <v/>
          </cell>
        </row>
        <row r="38">
          <cell r="B38" t="str">
            <v>Jana Beneke</v>
          </cell>
          <cell r="C38" t="str">
            <v>Kaiapoi</v>
          </cell>
          <cell r="D38" t="str">
            <v>Silver Champion</v>
          </cell>
          <cell r="E38">
            <v>2060154</v>
          </cell>
          <cell r="F38">
            <v>1</v>
          </cell>
          <cell r="G38">
            <v>9.8000000000000007</v>
          </cell>
          <cell r="H38">
            <v>11</v>
          </cell>
          <cell r="I38">
            <v>15</v>
          </cell>
          <cell r="L38">
            <v>0</v>
          </cell>
          <cell r="O38">
            <v>0</v>
          </cell>
          <cell r="P38" t="str">
            <v/>
          </cell>
          <cell r="Q38" t="str">
            <v/>
          </cell>
          <cell r="R38" t="str">
            <v/>
          </cell>
        </row>
        <row r="39">
          <cell r="B39" t="str">
            <v>Jo Bond</v>
          </cell>
          <cell r="C39" t="str">
            <v>Lincoln</v>
          </cell>
          <cell r="D39" t="str">
            <v>Silver Champion</v>
          </cell>
          <cell r="E39">
            <v>2270777</v>
          </cell>
          <cell r="F39">
            <v>1</v>
          </cell>
          <cell r="G39">
            <v>15.7</v>
          </cell>
          <cell r="H39">
            <v>17</v>
          </cell>
          <cell r="I39">
            <v>15</v>
          </cell>
          <cell r="L39">
            <v>0</v>
          </cell>
          <cell r="O39">
            <v>0</v>
          </cell>
          <cell r="P39" t="str">
            <v/>
          </cell>
          <cell r="Q39" t="str">
            <v/>
          </cell>
          <cell r="R39" t="str">
            <v/>
          </cell>
        </row>
        <row r="40">
          <cell r="B40" t="str">
            <v>Annette Laugesen</v>
          </cell>
          <cell r="C40" t="str">
            <v>McLeans Island</v>
          </cell>
          <cell r="D40" t="str">
            <v>Bronze Runner-up</v>
          </cell>
          <cell r="E40">
            <v>2610434</v>
          </cell>
          <cell r="G40">
            <v>23</v>
          </cell>
          <cell r="H40">
            <v>25</v>
          </cell>
          <cell r="L40">
            <v>0</v>
          </cell>
          <cell r="O40">
            <v>0</v>
          </cell>
          <cell r="P40" t="str">
            <v/>
          </cell>
          <cell r="Q40" t="str">
            <v/>
          </cell>
          <cell r="R40" t="str">
            <v/>
          </cell>
        </row>
        <row r="41">
          <cell r="B41" t="str">
            <v>Sue Collins</v>
          </cell>
          <cell r="C41" t="str">
            <v>McLeans Island</v>
          </cell>
          <cell r="D41" t="str">
            <v>Silver Champion</v>
          </cell>
          <cell r="E41">
            <v>2614970</v>
          </cell>
          <cell r="F41">
            <v>2</v>
          </cell>
          <cell r="G41">
            <v>12.2</v>
          </cell>
          <cell r="H41">
            <v>13</v>
          </cell>
          <cell r="I41">
            <v>40</v>
          </cell>
          <cell r="L41">
            <v>0</v>
          </cell>
          <cell r="O41">
            <v>0</v>
          </cell>
          <cell r="P41" t="str">
            <v/>
          </cell>
          <cell r="Q41" t="str">
            <v/>
          </cell>
          <cell r="R41" t="str">
            <v/>
          </cell>
        </row>
        <row r="42">
          <cell r="B42" t="str">
            <v>Marise Wason</v>
          </cell>
          <cell r="C42" t="str">
            <v>McLeans Island</v>
          </cell>
          <cell r="D42" t="str">
            <v>Bronze Champion</v>
          </cell>
          <cell r="E42">
            <v>2613296</v>
          </cell>
          <cell r="G42">
            <v>20.7</v>
          </cell>
          <cell r="H42">
            <v>23</v>
          </cell>
          <cell r="L42">
            <v>0</v>
          </cell>
          <cell r="O42">
            <v>0</v>
          </cell>
          <cell r="P42" t="str">
            <v/>
          </cell>
          <cell r="Q42" t="str">
            <v/>
          </cell>
          <cell r="R42" t="str">
            <v/>
          </cell>
        </row>
        <row r="43">
          <cell r="B43" t="str">
            <v>Sue Spriggs</v>
          </cell>
          <cell r="C43" t="str">
            <v>Rangiora</v>
          </cell>
          <cell r="D43" t="str">
            <v>Bronze Runner-up</v>
          </cell>
          <cell r="E43">
            <v>3530674</v>
          </cell>
          <cell r="G43">
            <v>20</v>
          </cell>
          <cell r="H43">
            <v>22</v>
          </cell>
          <cell r="L43">
            <v>0</v>
          </cell>
          <cell r="O43">
            <v>0</v>
          </cell>
          <cell r="P43" t="str">
            <v/>
          </cell>
          <cell r="Q43" t="str">
            <v/>
          </cell>
          <cell r="R43" t="str">
            <v/>
          </cell>
        </row>
        <row r="44">
          <cell r="B44" t="str">
            <v>Barbara Cornwall</v>
          </cell>
          <cell r="C44" t="str">
            <v>Rangiora</v>
          </cell>
          <cell r="D44" t="str">
            <v>Bronze Champion</v>
          </cell>
          <cell r="E44">
            <v>3530114</v>
          </cell>
          <cell r="G44">
            <v>19.2</v>
          </cell>
          <cell r="H44">
            <v>21</v>
          </cell>
          <cell r="L44">
            <v>0</v>
          </cell>
          <cell r="O44">
            <v>0</v>
          </cell>
          <cell r="P44" t="str">
            <v/>
          </cell>
          <cell r="Q44" t="str">
            <v/>
          </cell>
          <cell r="R44" t="str">
            <v/>
          </cell>
        </row>
        <row r="45">
          <cell r="B45" t="str">
            <v>Karen Craigie</v>
          </cell>
          <cell r="C45" t="str">
            <v>Rangiora</v>
          </cell>
          <cell r="D45" t="str">
            <v>Silver Champion</v>
          </cell>
          <cell r="E45">
            <v>3530300</v>
          </cell>
          <cell r="F45">
            <v>2</v>
          </cell>
          <cell r="G45">
            <v>11</v>
          </cell>
          <cell r="H45">
            <v>12</v>
          </cell>
          <cell r="I45">
            <v>40</v>
          </cell>
          <cell r="L45">
            <v>0</v>
          </cell>
          <cell r="O45">
            <v>0</v>
          </cell>
          <cell r="P45" t="str">
            <v/>
          </cell>
          <cell r="Q45" t="str">
            <v/>
          </cell>
          <cell r="R45" t="str">
            <v/>
          </cell>
        </row>
        <row r="46">
          <cell r="B46" t="str">
            <v>Pene Maddock</v>
          </cell>
          <cell r="C46" t="str">
            <v>Rawhiti</v>
          </cell>
          <cell r="D46" t="str">
            <v>Bronze Runner-up</v>
          </cell>
          <cell r="E46">
            <v>3581419</v>
          </cell>
          <cell r="G46">
            <v>23.7</v>
          </cell>
          <cell r="H46">
            <v>26</v>
          </cell>
          <cell r="L46">
            <v>0</v>
          </cell>
          <cell r="O46">
            <v>0</v>
          </cell>
          <cell r="P46" t="str">
            <v/>
          </cell>
          <cell r="Q46" t="str">
            <v/>
          </cell>
          <cell r="R46" t="str">
            <v/>
          </cell>
        </row>
        <row r="47">
          <cell r="B47" t="str">
            <v>Mel Smith</v>
          </cell>
          <cell r="C47" t="str">
            <v>Rawhiti</v>
          </cell>
          <cell r="D47" t="str">
            <v>Bronze Champion</v>
          </cell>
          <cell r="E47">
            <v>3581169</v>
          </cell>
          <cell r="G47">
            <v>19.899999999999999</v>
          </cell>
          <cell r="H47">
            <v>22</v>
          </cell>
          <cell r="L47">
            <v>0</v>
          </cell>
          <cell r="O47">
            <v>0</v>
          </cell>
          <cell r="P47" t="str">
            <v/>
          </cell>
          <cell r="Q47" t="str">
            <v/>
          </cell>
          <cell r="R47" t="str">
            <v/>
          </cell>
        </row>
        <row r="48">
          <cell r="B48" t="str">
            <v>Char Webb</v>
          </cell>
          <cell r="C48" t="str">
            <v>Rawhiti</v>
          </cell>
          <cell r="D48" t="str">
            <v>Silver Champion</v>
          </cell>
          <cell r="E48">
            <v>3581896</v>
          </cell>
          <cell r="F48">
            <v>5</v>
          </cell>
          <cell r="G48">
            <v>13.4</v>
          </cell>
          <cell r="H48">
            <v>15</v>
          </cell>
          <cell r="I48">
            <v>50</v>
          </cell>
          <cell r="L48">
            <v>0</v>
          </cell>
          <cell r="O48">
            <v>0</v>
          </cell>
          <cell r="P48" t="str">
            <v/>
          </cell>
          <cell r="Q48" t="str">
            <v/>
          </cell>
          <cell r="R48" t="str">
            <v/>
          </cell>
        </row>
        <row r="49">
          <cell r="B49" t="str">
            <v>Fay Baran</v>
          </cell>
          <cell r="C49" t="str">
            <v>Rawhiti</v>
          </cell>
          <cell r="D49" t="str">
            <v>9 Hole Champion</v>
          </cell>
          <cell r="E49">
            <v>3580178</v>
          </cell>
          <cell r="G49">
            <v>38.299999999999997</v>
          </cell>
          <cell r="H49">
            <v>43</v>
          </cell>
          <cell r="L49">
            <v>0</v>
          </cell>
          <cell r="O49">
            <v>0</v>
          </cell>
          <cell r="P49" t="str">
            <v/>
          </cell>
          <cell r="Q49" t="str">
            <v/>
          </cell>
          <cell r="R49" t="str">
            <v/>
          </cell>
        </row>
        <row r="50">
          <cell r="B50" t="str">
            <v>Kath Kirk</v>
          </cell>
          <cell r="C50" t="str">
            <v>Russley</v>
          </cell>
          <cell r="D50" t="str">
            <v>Bronze Runner-up</v>
          </cell>
          <cell r="E50">
            <v>3713569</v>
          </cell>
          <cell r="G50">
            <v>21.2</v>
          </cell>
          <cell r="H50">
            <v>23</v>
          </cell>
          <cell r="L50">
            <v>0</v>
          </cell>
          <cell r="O50">
            <v>0</v>
          </cell>
          <cell r="P50" t="str">
            <v/>
          </cell>
          <cell r="Q50" t="str">
            <v/>
          </cell>
          <cell r="R50" t="str">
            <v/>
          </cell>
        </row>
        <row r="51">
          <cell r="B51" t="str">
            <v>Coral Brander</v>
          </cell>
          <cell r="C51" t="str">
            <v>Russley</v>
          </cell>
          <cell r="D51" t="str">
            <v>Bronze Champion</v>
          </cell>
          <cell r="E51">
            <v>3716917</v>
          </cell>
          <cell r="G51">
            <v>19.3</v>
          </cell>
          <cell r="H51">
            <v>21</v>
          </cell>
          <cell r="L51">
            <v>0</v>
          </cell>
          <cell r="O51">
            <v>0</v>
          </cell>
          <cell r="P51" t="str">
            <v/>
          </cell>
          <cell r="Q51" t="str">
            <v/>
          </cell>
          <cell r="R51" t="str">
            <v/>
          </cell>
        </row>
        <row r="52">
          <cell r="B52" t="str">
            <v>Juliana Hung</v>
          </cell>
          <cell r="C52" t="str">
            <v>Russley</v>
          </cell>
          <cell r="D52" t="str">
            <v>Silver Champion</v>
          </cell>
          <cell r="E52">
            <v>3716571</v>
          </cell>
          <cell r="F52">
            <v>3</v>
          </cell>
          <cell r="G52">
            <v>-2.9</v>
          </cell>
          <cell r="H52">
            <v>-3</v>
          </cell>
          <cell r="I52">
            <v>50</v>
          </cell>
          <cell r="L52">
            <v>0</v>
          </cell>
          <cell r="O52">
            <v>0</v>
          </cell>
          <cell r="P52" t="str">
            <v/>
          </cell>
          <cell r="Q52" t="str">
            <v/>
          </cell>
          <cell r="R52" t="str">
            <v/>
          </cell>
        </row>
        <row r="53">
          <cell r="B53" t="str">
            <v>Sandy McCrone</v>
          </cell>
          <cell r="C53" t="str">
            <v>Russley</v>
          </cell>
          <cell r="D53" t="str">
            <v>9 Hole Champion</v>
          </cell>
          <cell r="E53">
            <v>3715286</v>
          </cell>
          <cell r="G53">
            <v>28</v>
          </cell>
          <cell r="H53">
            <v>31</v>
          </cell>
          <cell r="L53">
            <v>0</v>
          </cell>
          <cell r="O53">
            <v>0</v>
          </cell>
          <cell r="P53" t="str">
            <v/>
          </cell>
          <cell r="Q53" t="str">
            <v/>
          </cell>
          <cell r="R53" t="str">
            <v/>
          </cell>
        </row>
        <row r="54">
          <cell r="B54" t="str">
            <v>Elizabeth Hill</v>
          </cell>
          <cell r="C54" t="str">
            <v>Templeton</v>
          </cell>
          <cell r="D54" t="str">
            <v>Bronze Champion</v>
          </cell>
          <cell r="E54">
            <v>4130558</v>
          </cell>
          <cell r="G54">
            <v>19.2</v>
          </cell>
          <cell r="H54">
            <v>21</v>
          </cell>
          <cell r="L54">
            <v>0</v>
          </cell>
          <cell r="O54">
            <v>0</v>
          </cell>
          <cell r="P54" t="str">
            <v/>
          </cell>
          <cell r="Q54" t="str">
            <v/>
          </cell>
          <cell r="R54" t="str">
            <v/>
          </cell>
        </row>
        <row r="55">
          <cell r="B55" t="str">
            <v>Nicole Woodgate</v>
          </cell>
          <cell r="C55" t="str">
            <v>Templeton</v>
          </cell>
          <cell r="D55" t="str">
            <v>Silver Champion</v>
          </cell>
          <cell r="E55">
            <v>4133088</v>
          </cell>
          <cell r="F55">
            <v>2</v>
          </cell>
          <cell r="G55">
            <v>6.7</v>
          </cell>
          <cell r="H55">
            <v>7</v>
          </cell>
          <cell r="I55">
            <v>40</v>
          </cell>
          <cell r="L55">
            <v>0</v>
          </cell>
          <cell r="O55">
            <v>0</v>
          </cell>
          <cell r="P55" t="str">
            <v/>
          </cell>
          <cell r="Q55" t="str">
            <v/>
          </cell>
          <cell r="R55" t="str">
            <v/>
          </cell>
        </row>
        <row r="56">
          <cell r="B56" t="str">
            <v>Allison Doell</v>
          </cell>
          <cell r="C56" t="str">
            <v>Waimairi Beach</v>
          </cell>
          <cell r="D56" t="str">
            <v>Silver Champion</v>
          </cell>
          <cell r="E56">
            <v>5220585</v>
          </cell>
          <cell r="F56">
            <v>1</v>
          </cell>
          <cell r="G56">
            <v>13.9</v>
          </cell>
          <cell r="H56">
            <v>15</v>
          </cell>
          <cell r="I56">
            <v>15</v>
          </cell>
          <cell r="L56">
            <v>0</v>
          </cell>
          <cell r="O56">
            <v>0</v>
          </cell>
          <cell r="P56" t="str">
            <v/>
          </cell>
          <cell r="Q56" t="str">
            <v/>
          </cell>
          <cell r="R56" t="str">
            <v/>
          </cell>
        </row>
        <row r="57">
          <cell r="B57" t="str">
            <v>Liane Smith</v>
          </cell>
          <cell r="C57" t="str">
            <v>Waimakariri Gorge</v>
          </cell>
          <cell r="D57" t="str">
            <v>Bronze Runner-up</v>
          </cell>
          <cell r="E57">
            <v>5231521</v>
          </cell>
          <cell r="G57">
            <v>23.4</v>
          </cell>
          <cell r="H57">
            <v>26</v>
          </cell>
          <cell r="L57">
            <v>0</v>
          </cell>
          <cell r="O57">
            <v>0</v>
          </cell>
          <cell r="P57" t="str">
            <v/>
          </cell>
          <cell r="Q57" t="str">
            <v/>
          </cell>
          <cell r="R57" t="str">
            <v/>
          </cell>
        </row>
        <row r="58">
          <cell r="B58" t="str">
            <v>Jill Blatch</v>
          </cell>
          <cell r="C58" t="str">
            <v>Waimakariri Gorge</v>
          </cell>
          <cell r="D58" t="str">
            <v>Bronze Champion</v>
          </cell>
          <cell r="E58">
            <v>5231506</v>
          </cell>
          <cell r="G58">
            <v>18.7</v>
          </cell>
          <cell r="H58">
            <v>21</v>
          </cell>
          <cell r="L58">
            <v>0</v>
          </cell>
          <cell r="O58">
            <v>0</v>
          </cell>
          <cell r="P58" t="str">
            <v/>
          </cell>
          <cell r="Q58" t="str">
            <v/>
          </cell>
          <cell r="R58" t="str">
            <v/>
          </cell>
        </row>
        <row r="59">
          <cell r="B59" t="str">
            <v>Janne Pottinger</v>
          </cell>
          <cell r="C59" t="str">
            <v>Waimakariri Gorge</v>
          </cell>
          <cell r="D59" t="str">
            <v>Silver Champion</v>
          </cell>
          <cell r="E59">
            <v>5231528</v>
          </cell>
          <cell r="F59">
            <v>0</v>
          </cell>
          <cell r="G59">
            <v>13.1</v>
          </cell>
          <cell r="H59">
            <v>14</v>
          </cell>
          <cell r="I59">
            <v>40</v>
          </cell>
          <cell r="L59">
            <v>0</v>
          </cell>
          <cell r="O59">
            <v>0</v>
          </cell>
          <cell r="P59" t="str">
            <v/>
          </cell>
          <cell r="Q59" t="str">
            <v/>
          </cell>
          <cell r="R59" t="str">
            <v/>
          </cell>
        </row>
        <row r="60">
          <cell r="B60" t="str">
            <v>Henrietta Hall</v>
          </cell>
          <cell r="C60" t="str">
            <v>Waitikiri</v>
          </cell>
          <cell r="D60" t="str">
            <v>Bronze Runner-up</v>
          </cell>
          <cell r="E60">
            <v>4695440</v>
          </cell>
          <cell r="G60">
            <v>25.3</v>
          </cell>
          <cell r="H60">
            <v>28</v>
          </cell>
          <cell r="L60">
            <v>0</v>
          </cell>
          <cell r="O60">
            <v>0</v>
          </cell>
          <cell r="P60" t="str">
            <v/>
          </cell>
          <cell r="Q60" t="str">
            <v/>
          </cell>
          <cell r="R60" t="str">
            <v/>
          </cell>
        </row>
        <row r="61">
          <cell r="B61" t="str">
            <v>Julie McEwan</v>
          </cell>
          <cell r="C61" t="str">
            <v>Waitikiri</v>
          </cell>
          <cell r="D61" t="str">
            <v>Bronze Champion</v>
          </cell>
          <cell r="E61">
            <v>4691679</v>
          </cell>
          <cell r="G61">
            <v>21.7</v>
          </cell>
          <cell r="H61">
            <v>24</v>
          </cell>
          <cell r="L61">
            <v>0</v>
          </cell>
          <cell r="O61">
            <v>0</v>
          </cell>
          <cell r="P61" t="str">
            <v/>
          </cell>
          <cell r="Q61" t="str">
            <v/>
          </cell>
          <cell r="R61" t="str">
            <v/>
          </cell>
        </row>
        <row r="62">
          <cell r="B62" t="str">
            <v>Naomi Wallace</v>
          </cell>
          <cell r="C62" t="str">
            <v>Waitikiri</v>
          </cell>
          <cell r="D62" t="str">
            <v>Silver Champion</v>
          </cell>
          <cell r="E62">
            <v>4690239</v>
          </cell>
          <cell r="F62">
            <v>3</v>
          </cell>
          <cell r="G62">
            <v>2.8</v>
          </cell>
          <cell r="H62">
            <v>3</v>
          </cell>
          <cell r="I62">
            <v>50</v>
          </cell>
          <cell r="L62">
            <v>0</v>
          </cell>
          <cell r="O62">
            <v>0</v>
          </cell>
        </row>
        <row r="63">
          <cell r="B63" t="str">
            <v>Pat Barwick</v>
          </cell>
          <cell r="C63" t="str">
            <v>Waitikiri</v>
          </cell>
          <cell r="D63" t="str">
            <v>9 Hole Champion</v>
          </cell>
          <cell r="E63">
            <v>4690008</v>
          </cell>
          <cell r="G63">
            <v>25.9</v>
          </cell>
          <cell r="H63">
            <v>29</v>
          </cell>
          <cell r="L63">
            <v>0</v>
          </cell>
          <cell r="O63">
            <v>0</v>
          </cell>
          <cell r="P63" t="str">
            <v/>
          </cell>
          <cell r="Q63" t="str">
            <v/>
          </cell>
          <cell r="R63" t="str">
            <v/>
          </cell>
        </row>
        <row r="64">
          <cell r="B64" t="str">
            <v>Sarah Lurajud</v>
          </cell>
          <cell r="C64" t="str">
            <v>Weedons</v>
          </cell>
          <cell r="D64" t="str">
            <v>Silver Champion</v>
          </cell>
          <cell r="E64">
            <v>4790348</v>
          </cell>
          <cell r="F64">
            <v>0</v>
          </cell>
          <cell r="G64">
            <v>11.5</v>
          </cell>
          <cell r="H64">
            <v>13</v>
          </cell>
          <cell r="I64">
            <v>15</v>
          </cell>
          <cell r="L64">
            <v>0</v>
          </cell>
          <cell r="O64">
            <v>0</v>
          </cell>
          <cell r="P64" t="str">
            <v/>
          </cell>
          <cell r="Q64" t="str">
            <v/>
          </cell>
          <cell r="R64" t="str">
            <v/>
          </cell>
        </row>
        <row r="67">
          <cell r="P67" t="str">
            <v/>
          </cell>
          <cell r="Q67" t="str">
            <v/>
          </cell>
          <cell r="R67" t="str">
            <v/>
          </cell>
        </row>
        <row r="68">
          <cell r="H68">
            <v>0</v>
          </cell>
          <cell r="I68">
            <v>830</v>
          </cell>
          <cell r="L68">
            <v>0</v>
          </cell>
          <cell r="O68">
            <v>0</v>
          </cell>
          <cell r="P68" t="str">
            <v/>
          </cell>
          <cell r="Q68" t="str">
            <v/>
          </cell>
          <cell r="R68" t="str">
            <v/>
          </cell>
        </row>
        <row r="69">
          <cell r="B69" t="str">
            <v>End</v>
          </cell>
          <cell r="F69">
            <v>44</v>
          </cell>
        </row>
        <row r="70">
          <cell r="B70" t="str">
            <v>Players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workbookViewId="0">
      <pane ySplit="1" topLeftCell="A2" activePane="bottomLeft" state="frozen"/>
      <selection pane="bottomLeft" activeCell="K68" sqref="K67:K68"/>
    </sheetView>
  </sheetViews>
  <sheetFormatPr defaultRowHeight="14.25" x14ac:dyDescent="0.2"/>
  <cols>
    <col min="1" max="1" width="3" style="76" customWidth="1"/>
    <col min="2" max="2" width="18.77734375" style="76" bestFit="1" customWidth="1"/>
    <col min="3" max="3" width="14.44140625" style="76" bestFit="1" customWidth="1"/>
    <col min="4" max="4" width="15.109375" style="76" customWidth="1"/>
    <col min="5" max="5" width="8.88671875" style="76" customWidth="1"/>
    <col min="6" max="6" width="7.77734375" style="76" customWidth="1"/>
    <col min="7" max="7" width="6.44140625" style="76" customWidth="1"/>
    <col min="8" max="8" width="6.21875" style="76" customWidth="1"/>
    <col min="9" max="9" width="8.88671875" style="81"/>
    <col min="10" max="10" width="7.109375" style="76" customWidth="1"/>
    <col min="11" max="11" width="7.21875" style="76" customWidth="1"/>
    <col min="12" max="12" width="7.44140625" style="76" customWidth="1"/>
    <col min="13" max="13" width="7.21875" style="76" customWidth="1"/>
    <col min="14" max="14" width="7.33203125" style="76" customWidth="1"/>
    <col min="15" max="15" width="7.109375" style="76" customWidth="1"/>
    <col min="16" max="16" width="7.21875" style="76" customWidth="1"/>
    <col min="17" max="17" width="7.33203125" style="76" customWidth="1"/>
    <col min="18" max="18" width="8.33203125" style="76" customWidth="1"/>
    <col min="19" max="19" width="3.6640625" style="76" customWidth="1"/>
    <col min="20" max="16384" width="8.88671875" style="76"/>
  </cols>
  <sheetData>
    <row r="1" spans="1:22" ht="48" customHeight="1" x14ac:dyDescent="0.25">
      <c r="A1" s="72"/>
      <c r="B1" s="72" t="s">
        <v>15</v>
      </c>
      <c r="C1" s="72" t="s">
        <v>8</v>
      </c>
      <c r="D1" s="72" t="s">
        <v>50</v>
      </c>
      <c r="E1" s="72" t="s">
        <v>18</v>
      </c>
      <c r="F1" s="72" t="s">
        <v>17</v>
      </c>
      <c r="G1" s="72" t="s">
        <v>51</v>
      </c>
      <c r="H1" s="72" t="s">
        <v>52</v>
      </c>
      <c r="I1" s="79" t="s">
        <v>53</v>
      </c>
      <c r="J1" s="73" t="s">
        <v>54</v>
      </c>
      <c r="K1" s="73" t="s">
        <v>55</v>
      </c>
      <c r="L1" s="73" t="s">
        <v>56</v>
      </c>
      <c r="M1" s="73" t="s">
        <v>58</v>
      </c>
      <c r="N1" s="73" t="s">
        <v>59</v>
      </c>
      <c r="O1" s="73" t="s">
        <v>60</v>
      </c>
      <c r="P1" s="73" t="s">
        <v>61</v>
      </c>
      <c r="Q1" s="73" t="s">
        <v>62</v>
      </c>
      <c r="R1" s="73" t="s">
        <v>63</v>
      </c>
    </row>
    <row r="2" spans="1:22" x14ac:dyDescent="0.2">
      <c r="B2" s="34" t="s">
        <v>170</v>
      </c>
      <c r="C2" s="74" t="s">
        <v>77</v>
      </c>
      <c r="D2" s="34" t="s">
        <v>127</v>
      </c>
      <c r="E2" s="75">
        <v>1010064</v>
      </c>
      <c r="F2" s="75">
        <v>1</v>
      </c>
      <c r="G2" s="37">
        <v>34.6</v>
      </c>
      <c r="H2" s="83">
        <f>ROUND((G2*122)/113,0)</f>
        <v>37</v>
      </c>
      <c r="I2" s="197">
        <v>50</v>
      </c>
      <c r="J2" s="97"/>
      <c r="K2" s="97"/>
      <c r="L2" s="74">
        <f t="shared" ref="L2:L32" si="0">J2+K2</f>
        <v>0</v>
      </c>
      <c r="M2" s="97">
        <v>63</v>
      </c>
      <c r="N2" s="97"/>
      <c r="O2" s="74">
        <f t="shared" ref="O2:O32" si="1">M2+N2</f>
        <v>63</v>
      </c>
      <c r="P2" s="74">
        <f t="shared" ref="P2:P32" si="2">IF(M2="","",M2-H2)</f>
        <v>26</v>
      </c>
      <c r="Q2" s="74" t="str">
        <f t="shared" ref="Q2:Q32" si="3">IF(N2="","",N2-H2)</f>
        <v/>
      </c>
      <c r="R2" s="74" t="str">
        <f t="shared" ref="R2:R32" si="4">IF(Q2="","",P2+Q2)</f>
        <v/>
      </c>
    </row>
    <row r="3" spans="1:22" x14ac:dyDescent="0.2">
      <c r="B3" s="74" t="s">
        <v>168</v>
      </c>
      <c r="C3" s="74" t="s">
        <v>3</v>
      </c>
      <c r="D3" s="34" t="s">
        <v>126</v>
      </c>
      <c r="E3" s="37">
        <v>1058186</v>
      </c>
      <c r="F3" s="37"/>
      <c r="G3" s="37">
        <v>18.8</v>
      </c>
      <c r="H3" s="83">
        <f>ROUND((G3*122)/113,0)</f>
        <v>20</v>
      </c>
      <c r="I3" s="183"/>
      <c r="J3" s="97">
        <v>17</v>
      </c>
      <c r="K3" s="97">
        <v>9</v>
      </c>
      <c r="L3" s="74">
        <f t="shared" si="0"/>
        <v>26</v>
      </c>
      <c r="M3" s="97"/>
      <c r="N3" s="97"/>
      <c r="O3" s="74">
        <f t="shared" si="1"/>
        <v>0</v>
      </c>
      <c r="P3" s="74" t="str">
        <f t="shared" si="2"/>
        <v/>
      </c>
      <c r="Q3" s="74" t="str">
        <f t="shared" si="3"/>
        <v/>
      </c>
      <c r="R3" s="74" t="str">
        <f t="shared" si="4"/>
        <v/>
      </c>
      <c r="T3" s="206" t="s">
        <v>130</v>
      </c>
      <c r="U3" s="206"/>
      <c r="V3" s="206"/>
    </row>
    <row r="4" spans="1:22" x14ac:dyDescent="0.2">
      <c r="B4" s="74" t="s">
        <v>167</v>
      </c>
      <c r="C4" s="74" t="s">
        <v>3</v>
      </c>
      <c r="D4" s="34" t="s">
        <v>124</v>
      </c>
      <c r="E4" s="37">
        <v>1053028</v>
      </c>
      <c r="F4" s="37"/>
      <c r="G4" s="37">
        <v>16.3</v>
      </c>
      <c r="H4" s="83">
        <f>ROUND((G4*122)/113,0)</f>
        <v>18</v>
      </c>
      <c r="I4" s="183"/>
      <c r="J4" s="97">
        <v>11</v>
      </c>
      <c r="K4" s="97">
        <v>16</v>
      </c>
      <c r="L4" s="74">
        <f t="shared" si="0"/>
        <v>27</v>
      </c>
      <c r="M4" s="97"/>
      <c r="N4" s="97"/>
      <c r="O4" s="74">
        <f t="shared" si="1"/>
        <v>0</v>
      </c>
      <c r="P4" s="74" t="str">
        <f t="shared" si="2"/>
        <v/>
      </c>
      <c r="Q4" s="74" t="str">
        <f t="shared" si="3"/>
        <v/>
      </c>
      <c r="R4" s="74" t="str">
        <f t="shared" si="4"/>
        <v/>
      </c>
    </row>
    <row r="5" spans="1:22" x14ac:dyDescent="0.2">
      <c r="B5" s="74" t="s">
        <v>169</v>
      </c>
      <c r="C5" s="74" t="s">
        <v>3</v>
      </c>
      <c r="D5" s="34" t="s">
        <v>127</v>
      </c>
      <c r="E5" s="37">
        <v>1058158</v>
      </c>
      <c r="F5" s="37"/>
      <c r="G5" s="37">
        <v>29.4</v>
      </c>
      <c r="H5" s="83">
        <f>ROUND((G5*126)/113,0)</f>
        <v>33</v>
      </c>
      <c r="I5" s="183"/>
      <c r="J5" s="97"/>
      <c r="K5" s="97"/>
      <c r="L5" s="74">
        <f t="shared" si="0"/>
        <v>0</v>
      </c>
      <c r="M5" s="97">
        <v>51</v>
      </c>
      <c r="N5" s="97"/>
      <c r="O5" s="74">
        <f t="shared" si="1"/>
        <v>51</v>
      </c>
      <c r="P5" s="74">
        <f t="shared" si="2"/>
        <v>18</v>
      </c>
      <c r="Q5" s="74" t="str">
        <f t="shared" si="3"/>
        <v/>
      </c>
      <c r="R5" s="74" t="str">
        <f t="shared" si="4"/>
        <v/>
      </c>
    </row>
    <row r="6" spans="1:22" x14ac:dyDescent="0.2">
      <c r="B6" s="34" t="s">
        <v>166</v>
      </c>
      <c r="C6" s="74" t="s">
        <v>3</v>
      </c>
      <c r="D6" s="34" t="s">
        <v>123</v>
      </c>
      <c r="E6" s="75">
        <v>1058055</v>
      </c>
      <c r="F6" s="75">
        <v>4</v>
      </c>
      <c r="G6" s="37">
        <v>9.5</v>
      </c>
      <c r="H6" s="83">
        <f>ROUND((G6*122)/113,0)</f>
        <v>10</v>
      </c>
      <c r="I6" s="183">
        <v>50</v>
      </c>
      <c r="J6" s="97">
        <v>20</v>
      </c>
      <c r="K6" s="97">
        <v>24</v>
      </c>
      <c r="L6" s="74">
        <f t="shared" si="0"/>
        <v>44</v>
      </c>
      <c r="M6" s="97">
        <v>90</v>
      </c>
      <c r="N6" s="97">
        <v>88</v>
      </c>
      <c r="O6" s="74">
        <f t="shared" si="1"/>
        <v>178</v>
      </c>
      <c r="P6" s="74">
        <f t="shared" si="2"/>
        <v>80</v>
      </c>
      <c r="Q6" s="74">
        <f t="shared" si="3"/>
        <v>78</v>
      </c>
      <c r="R6" s="74">
        <f t="shared" si="4"/>
        <v>158</v>
      </c>
    </row>
    <row r="7" spans="1:22" x14ac:dyDescent="0.2">
      <c r="B7" s="34" t="s">
        <v>172</v>
      </c>
      <c r="C7" s="34" t="s">
        <v>4</v>
      </c>
      <c r="D7" s="34" t="s">
        <v>127</v>
      </c>
      <c r="E7" s="75">
        <v>1144886</v>
      </c>
      <c r="F7" s="75"/>
      <c r="G7" s="137">
        <v>26.8</v>
      </c>
      <c r="H7" s="83">
        <f>ROUND((G7*126)/113,0)</f>
        <v>30</v>
      </c>
      <c r="I7" s="183"/>
      <c r="J7" s="97"/>
      <c r="K7" s="97"/>
      <c r="L7" s="74">
        <f t="shared" si="0"/>
        <v>0</v>
      </c>
      <c r="M7" s="97">
        <v>60</v>
      </c>
      <c r="N7" s="97"/>
      <c r="O7" s="74">
        <f t="shared" si="1"/>
        <v>60</v>
      </c>
      <c r="P7" s="74">
        <f t="shared" si="2"/>
        <v>30</v>
      </c>
      <c r="Q7" s="74" t="str">
        <f t="shared" si="3"/>
        <v/>
      </c>
      <c r="R7" s="74" t="str">
        <f t="shared" si="4"/>
        <v/>
      </c>
    </row>
    <row r="8" spans="1:22" x14ac:dyDescent="0.2">
      <c r="B8" s="74" t="s">
        <v>174</v>
      </c>
      <c r="C8" s="34" t="s">
        <v>4</v>
      </c>
      <c r="D8" s="34" t="s">
        <v>126</v>
      </c>
      <c r="E8" s="37">
        <v>1145539</v>
      </c>
      <c r="F8" s="37"/>
      <c r="G8" s="37">
        <v>19.399999999999999</v>
      </c>
      <c r="H8" s="83">
        <f t="shared" ref="H8:H15" si="5">ROUND((G8*122)/113,0)</f>
        <v>21</v>
      </c>
      <c r="I8" s="183"/>
      <c r="J8" s="97">
        <v>10</v>
      </c>
      <c r="K8" s="97">
        <v>8</v>
      </c>
      <c r="L8" s="74">
        <f t="shared" si="0"/>
        <v>18</v>
      </c>
      <c r="M8" s="97"/>
      <c r="N8" s="97"/>
      <c r="O8" s="74">
        <f t="shared" si="1"/>
        <v>0</v>
      </c>
      <c r="P8" s="74" t="str">
        <f t="shared" si="2"/>
        <v/>
      </c>
      <c r="Q8" s="74" t="str">
        <f t="shared" si="3"/>
        <v/>
      </c>
      <c r="R8" s="74" t="str">
        <f t="shared" si="4"/>
        <v/>
      </c>
    </row>
    <row r="9" spans="1:22" x14ac:dyDescent="0.2">
      <c r="B9" s="74" t="s">
        <v>171</v>
      </c>
      <c r="C9" s="34" t="s">
        <v>4</v>
      </c>
      <c r="D9" s="34" t="s">
        <v>123</v>
      </c>
      <c r="E9" s="37">
        <v>1141834</v>
      </c>
      <c r="F9" s="37">
        <v>0</v>
      </c>
      <c r="G9" s="37">
        <v>14.1</v>
      </c>
      <c r="H9" s="83">
        <f t="shared" si="5"/>
        <v>15</v>
      </c>
      <c r="I9" s="183">
        <v>50</v>
      </c>
      <c r="J9" s="97">
        <v>12</v>
      </c>
      <c r="K9" s="97">
        <v>11</v>
      </c>
      <c r="L9" s="74">
        <f t="shared" si="0"/>
        <v>23</v>
      </c>
      <c r="M9" s="97"/>
      <c r="N9" s="97"/>
      <c r="O9" s="74">
        <f t="shared" si="1"/>
        <v>0</v>
      </c>
      <c r="P9" s="74" t="str">
        <f t="shared" si="2"/>
        <v/>
      </c>
      <c r="Q9" s="74" t="str">
        <f t="shared" si="3"/>
        <v/>
      </c>
      <c r="R9" s="74" t="str">
        <f t="shared" si="4"/>
        <v/>
      </c>
    </row>
    <row r="10" spans="1:22" x14ac:dyDescent="0.2">
      <c r="B10" s="34" t="s">
        <v>173</v>
      </c>
      <c r="C10" s="34" t="s">
        <v>4</v>
      </c>
      <c r="D10" s="34" t="s">
        <v>124</v>
      </c>
      <c r="E10" s="75">
        <v>1145001</v>
      </c>
      <c r="F10" s="75"/>
      <c r="G10" s="37">
        <v>25.2</v>
      </c>
      <c r="H10" s="83">
        <f t="shared" si="5"/>
        <v>27</v>
      </c>
      <c r="I10" s="183"/>
      <c r="J10" s="97">
        <v>8</v>
      </c>
      <c r="K10" s="97">
        <v>3</v>
      </c>
      <c r="L10" s="74">
        <f t="shared" si="0"/>
        <v>11</v>
      </c>
      <c r="M10" s="97"/>
      <c r="N10" s="97"/>
      <c r="O10" s="74">
        <f t="shared" si="1"/>
        <v>0</v>
      </c>
      <c r="P10" s="74" t="str">
        <f t="shared" si="2"/>
        <v/>
      </c>
      <c r="Q10" s="74" t="str">
        <f t="shared" si="3"/>
        <v/>
      </c>
      <c r="R10" s="74" t="str">
        <f t="shared" si="4"/>
        <v/>
      </c>
    </row>
    <row r="11" spans="1:22" x14ac:dyDescent="0.2">
      <c r="B11" s="74" t="s">
        <v>182</v>
      </c>
      <c r="C11" s="74" t="s">
        <v>39</v>
      </c>
      <c r="D11" s="34" t="s">
        <v>123</v>
      </c>
      <c r="E11" s="37">
        <v>4921446</v>
      </c>
      <c r="F11" s="37">
        <v>3</v>
      </c>
      <c r="G11" s="37">
        <v>7.8</v>
      </c>
      <c r="H11" s="83">
        <f t="shared" si="5"/>
        <v>8</v>
      </c>
      <c r="I11" s="183">
        <v>40</v>
      </c>
      <c r="J11" s="97">
        <v>22</v>
      </c>
      <c r="K11" s="97">
        <v>22</v>
      </c>
      <c r="L11" s="74">
        <f t="shared" si="0"/>
        <v>44</v>
      </c>
      <c r="M11" s="97">
        <v>88</v>
      </c>
      <c r="N11" s="97">
        <v>92</v>
      </c>
      <c r="O11" s="74">
        <f t="shared" si="1"/>
        <v>180</v>
      </c>
      <c r="P11" s="74">
        <f t="shared" si="2"/>
        <v>80</v>
      </c>
      <c r="Q11" s="74">
        <f t="shared" si="3"/>
        <v>84</v>
      </c>
      <c r="R11" s="74">
        <f t="shared" si="4"/>
        <v>164</v>
      </c>
    </row>
    <row r="12" spans="1:22" x14ac:dyDescent="0.2">
      <c r="B12" s="74" t="s">
        <v>184</v>
      </c>
      <c r="C12" s="74" t="s">
        <v>39</v>
      </c>
      <c r="D12" s="34" t="s">
        <v>126</v>
      </c>
      <c r="E12" s="37">
        <v>4923794</v>
      </c>
      <c r="F12" s="37"/>
      <c r="G12" s="37">
        <v>22</v>
      </c>
      <c r="H12" s="83">
        <f t="shared" si="5"/>
        <v>24</v>
      </c>
      <c r="I12" s="183"/>
      <c r="J12" s="97">
        <v>13</v>
      </c>
      <c r="K12" s="97">
        <v>14</v>
      </c>
      <c r="L12" s="74">
        <f t="shared" si="0"/>
        <v>27</v>
      </c>
      <c r="M12" s="97"/>
      <c r="N12" s="97"/>
      <c r="O12" s="74">
        <f t="shared" si="1"/>
        <v>0</v>
      </c>
      <c r="P12" s="74" t="str">
        <f t="shared" si="2"/>
        <v/>
      </c>
      <c r="Q12" s="74" t="str">
        <f t="shared" si="3"/>
        <v/>
      </c>
      <c r="R12" s="74" t="str">
        <f t="shared" si="4"/>
        <v/>
      </c>
    </row>
    <row r="13" spans="1:22" x14ac:dyDescent="0.2">
      <c r="B13" s="74" t="s">
        <v>183</v>
      </c>
      <c r="C13" s="74" t="s">
        <v>39</v>
      </c>
      <c r="D13" s="34" t="s">
        <v>124</v>
      </c>
      <c r="E13" s="37">
        <v>4923941</v>
      </c>
      <c r="F13" s="37"/>
      <c r="G13" s="37">
        <v>20.5</v>
      </c>
      <c r="H13" s="83">
        <f t="shared" si="5"/>
        <v>22</v>
      </c>
      <c r="I13" s="183"/>
      <c r="J13" s="97">
        <v>9</v>
      </c>
      <c r="K13" s="97">
        <v>7</v>
      </c>
      <c r="L13" s="74">
        <f t="shared" si="0"/>
        <v>16</v>
      </c>
      <c r="M13" s="97"/>
      <c r="N13" s="97"/>
      <c r="O13" s="74">
        <f t="shared" si="1"/>
        <v>0</v>
      </c>
      <c r="P13" s="74" t="str">
        <f t="shared" si="2"/>
        <v/>
      </c>
      <c r="Q13" s="74" t="str">
        <f t="shared" si="3"/>
        <v/>
      </c>
      <c r="R13" s="74" t="str">
        <f t="shared" si="4"/>
        <v/>
      </c>
    </row>
    <row r="14" spans="1:22" x14ac:dyDescent="0.2">
      <c r="B14" s="74" t="s">
        <v>162</v>
      </c>
      <c r="C14" s="74" t="s">
        <v>70</v>
      </c>
      <c r="D14" s="34" t="s">
        <v>123</v>
      </c>
      <c r="E14" s="37">
        <v>1360041</v>
      </c>
      <c r="F14" s="37">
        <v>0</v>
      </c>
      <c r="G14" s="37">
        <v>0.3</v>
      </c>
      <c r="H14" s="83">
        <f t="shared" si="5"/>
        <v>0</v>
      </c>
      <c r="I14" s="185">
        <v>50</v>
      </c>
      <c r="J14" s="97">
        <v>32</v>
      </c>
      <c r="K14" s="97">
        <v>34</v>
      </c>
      <c r="L14" s="74">
        <f t="shared" si="0"/>
        <v>66</v>
      </c>
      <c r="M14" s="97">
        <v>78</v>
      </c>
      <c r="N14" s="97">
        <v>76</v>
      </c>
      <c r="O14" s="74">
        <f t="shared" si="1"/>
        <v>154</v>
      </c>
      <c r="P14" s="74">
        <f t="shared" si="2"/>
        <v>78</v>
      </c>
      <c r="Q14" s="74">
        <f t="shared" si="3"/>
        <v>76</v>
      </c>
      <c r="R14" s="74">
        <f t="shared" si="4"/>
        <v>154</v>
      </c>
    </row>
    <row r="15" spans="1:22" x14ac:dyDescent="0.2">
      <c r="B15" s="74" t="s">
        <v>165</v>
      </c>
      <c r="C15" s="74" t="s">
        <v>70</v>
      </c>
      <c r="D15" s="34" t="s">
        <v>126</v>
      </c>
      <c r="E15" s="37">
        <v>1365798</v>
      </c>
      <c r="F15" s="37"/>
      <c r="G15" s="37">
        <v>21.1</v>
      </c>
      <c r="H15" s="83">
        <f t="shared" si="5"/>
        <v>23</v>
      </c>
      <c r="I15" s="183"/>
      <c r="J15" s="97">
        <v>10</v>
      </c>
      <c r="K15" s="97">
        <v>8</v>
      </c>
      <c r="L15" s="74">
        <f t="shared" si="0"/>
        <v>18</v>
      </c>
      <c r="M15" s="97"/>
      <c r="N15" s="97"/>
      <c r="O15" s="74">
        <f t="shared" si="1"/>
        <v>0</v>
      </c>
      <c r="P15" s="74" t="str">
        <f t="shared" si="2"/>
        <v/>
      </c>
      <c r="Q15" s="74" t="str">
        <f t="shared" si="3"/>
        <v/>
      </c>
      <c r="R15" s="74" t="str">
        <f t="shared" si="4"/>
        <v/>
      </c>
    </row>
    <row r="16" spans="1:22" x14ac:dyDescent="0.2">
      <c r="B16" s="74" t="s">
        <v>163</v>
      </c>
      <c r="C16" s="74" t="s">
        <v>70</v>
      </c>
      <c r="D16" s="34" t="s">
        <v>127</v>
      </c>
      <c r="E16" s="37">
        <v>1365305</v>
      </c>
      <c r="F16" s="37"/>
      <c r="G16" s="37">
        <v>33.700000000000003</v>
      </c>
      <c r="H16" s="83">
        <f>ROUND((G16*126)/113,0)</f>
        <v>38</v>
      </c>
      <c r="I16" s="183"/>
      <c r="J16" s="97"/>
      <c r="K16" s="97"/>
      <c r="L16" s="74">
        <f t="shared" si="0"/>
        <v>0</v>
      </c>
      <c r="M16" s="97">
        <v>57</v>
      </c>
      <c r="N16" s="97"/>
      <c r="O16" s="74">
        <f t="shared" si="1"/>
        <v>57</v>
      </c>
      <c r="P16" s="74">
        <f t="shared" si="2"/>
        <v>19</v>
      </c>
      <c r="Q16" s="74" t="str">
        <f t="shared" si="3"/>
        <v/>
      </c>
      <c r="R16" s="74" t="str">
        <f t="shared" si="4"/>
        <v/>
      </c>
    </row>
    <row r="17" spans="2:18" x14ac:dyDescent="0.2">
      <c r="B17" s="34" t="s">
        <v>164</v>
      </c>
      <c r="C17" s="74" t="s">
        <v>70</v>
      </c>
      <c r="D17" s="34" t="s">
        <v>124</v>
      </c>
      <c r="E17" s="75">
        <v>1365373</v>
      </c>
      <c r="F17" s="75"/>
      <c r="G17" s="37">
        <v>21.3</v>
      </c>
      <c r="H17" s="83">
        <f>ROUND((G17*122)/113,0)</f>
        <v>23</v>
      </c>
      <c r="I17" s="183"/>
      <c r="J17" s="97">
        <v>7</v>
      </c>
      <c r="K17" s="97">
        <v>5</v>
      </c>
      <c r="L17" s="74">
        <f t="shared" si="0"/>
        <v>12</v>
      </c>
      <c r="M17" s="97"/>
      <c r="N17" s="97"/>
      <c r="O17" s="74">
        <f t="shared" si="1"/>
        <v>0</v>
      </c>
      <c r="P17" s="74" t="str">
        <f t="shared" si="2"/>
        <v/>
      </c>
      <c r="Q17" s="74" t="str">
        <f t="shared" si="3"/>
        <v/>
      </c>
      <c r="R17" s="74" t="str">
        <f t="shared" si="4"/>
        <v/>
      </c>
    </row>
    <row r="18" spans="2:18" x14ac:dyDescent="0.2">
      <c r="B18" s="74" t="s">
        <v>131</v>
      </c>
      <c r="C18" s="74" t="s">
        <v>132</v>
      </c>
      <c r="D18" s="34" t="s">
        <v>127</v>
      </c>
      <c r="E18" s="37">
        <v>1393963</v>
      </c>
      <c r="F18" s="37"/>
      <c r="G18" s="37">
        <v>24</v>
      </c>
      <c r="H18" s="83">
        <f>ROUND((G18*126)/113,0)</f>
        <v>27</v>
      </c>
      <c r="I18" s="183">
        <v>10</v>
      </c>
      <c r="J18" s="97"/>
      <c r="K18" s="97"/>
      <c r="L18" s="74">
        <f t="shared" si="0"/>
        <v>0</v>
      </c>
      <c r="M18" s="97">
        <v>50</v>
      </c>
      <c r="N18" s="97"/>
      <c r="O18" s="74">
        <f t="shared" si="1"/>
        <v>50</v>
      </c>
      <c r="P18" s="74">
        <f t="shared" si="2"/>
        <v>23</v>
      </c>
      <c r="Q18" s="74" t="str">
        <f t="shared" si="3"/>
        <v/>
      </c>
      <c r="R18" s="74" t="str">
        <f t="shared" si="4"/>
        <v/>
      </c>
    </row>
    <row r="19" spans="2:18" x14ac:dyDescent="0.2">
      <c r="B19" s="74" t="s">
        <v>160</v>
      </c>
      <c r="C19" s="34" t="s">
        <v>78</v>
      </c>
      <c r="D19" s="34" t="s">
        <v>126</v>
      </c>
      <c r="E19" s="37">
        <v>1503048</v>
      </c>
      <c r="F19" s="37"/>
      <c r="G19" s="37">
        <v>19.600000000000001</v>
      </c>
      <c r="H19" s="83">
        <f>ROUND((G19*122)/113,0)</f>
        <v>21</v>
      </c>
      <c r="I19" s="183"/>
      <c r="J19" s="97">
        <v>13</v>
      </c>
      <c r="K19" s="97">
        <v>9</v>
      </c>
      <c r="L19" s="74">
        <f t="shared" si="0"/>
        <v>22</v>
      </c>
      <c r="M19" s="97"/>
      <c r="N19" s="97"/>
      <c r="O19" s="74">
        <f t="shared" si="1"/>
        <v>0</v>
      </c>
      <c r="P19" s="74" t="str">
        <f t="shared" si="2"/>
        <v/>
      </c>
      <c r="Q19" s="74" t="str">
        <f t="shared" si="3"/>
        <v/>
      </c>
      <c r="R19" s="74" t="str">
        <f t="shared" si="4"/>
        <v/>
      </c>
    </row>
    <row r="20" spans="2:18" x14ac:dyDescent="0.2">
      <c r="B20" s="74" t="s">
        <v>161</v>
      </c>
      <c r="C20" s="34" t="s">
        <v>78</v>
      </c>
      <c r="D20" s="34" t="s">
        <v>127</v>
      </c>
      <c r="E20" s="37">
        <v>1509060</v>
      </c>
      <c r="F20" s="37"/>
      <c r="G20" s="37">
        <v>31.2</v>
      </c>
      <c r="H20" s="83">
        <f>ROUND((G20*126)/113,0)</f>
        <v>35</v>
      </c>
      <c r="I20" s="183"/>
      <c r="J20" s="97"/>
      <c r="K20" s="97"/>
      <c r="L20" s="74">
        <f t="shared" si="0"/>
        <v>0</v>
      </c>
      <c r="M20" s="97">
        <v>57</v>
      </c>
      <c r="N20" s="97"/>
      <c r="O20" s="74">
        <f t="shared" si="1"/>
        <v>57</v>
      </c>
      <c r="P20" s="74">
        <f t="shared" si="2"/>
        <v>22</v>
      </c>
      <c r="Q20" s="74" t="str">
        <f t="shared" si="3"/>
        <v/>
      </c>
      <c r="R20" s="74" t="str">
        <f t="shared" si="4"/>
        <v/>
      </c>
    </row>
    <row r="21" spans="2:18" x14ac:dyDescent="0.2">
      <c r="B21" s="78" t="s">
        <v>158</v>
      </c>
      <c r="C21" s="34" t="s">
        <v>78</v>
      </c>
      <c r="D21" s="34" t="s">
        <v>123</v>
      </c>
      <c r="E21" s="75">
        <v>1503017</v>
      </c>
      <c r="F21" s="75">
        <v>3</v>
      </c>
      <c r="G21" s="37">
        <v>11.8</v>
      </c>
      <c r="H21" s="83">
        <f>ROUND((G21*122)/113,0)</f>
        <v>13</v>
      </c>
      <c r="I21" s="186">
        <v>50</v>
      </c>
      <c r="J21" s="97"/>
      <c r="K21" s="97"/>
      <c r="L21" s="74">
        <f t="shared" si="0"/>
        <v>0</v>
      </c>
      <c r="M21" s="97"/>
      <c r="N21" s="97"/>
      <c r="O21" s="74">
        <f t="shared" si="1"/>
        <v>0</v>
      </c>
      <c r="P21" s="74" t="str">
        <f t="shared" si="2"/>
        <v/>
      </c>
      <c r="Q21" s="74" t="str">
        <f t="shared" si="3"/>
        <v/>
      </c>
      <c r="R21" s="74" t="str">
        <f t="shared" si="4"/>
        <v/>
      </c>
    </row>
    <row r="22" spans="2:18" x14ac:dyDescent="0.2">
      <c r="B22" s="74" t="s">
        <v>159</v>
      </c>
      <c r="C22" s="34" t="s">
        <v>78</v>
      </c>
      <c r="D22" s="34" t="s">
        <v>124</v>
      </c>
      <c r="E22" s="37">
        <v>1509088</v>
      </c>
      <c r="F22" s="37"/>
      <c r="G22" s="37">
        <v>20.100000000000001</v>
      </c>
      <c r="H22" s="83">
        <f>ROUND((G22*122)/113,0)</f>
        <v>22</v>
      </c>
      <c r="I22" s="183"/>
      <c r="J22" s="97">
        <v>11</v>
      </c>
      <c r="K22" s="97">
        <v>7</v>
      </c>
      <c r="L22" s="74">
        <f t="shared" si="0"/>
        <v>18</v>
      </c>
      <c r="M22" s="97"/>
      <c r="N22" s="97"/>
      <c r="O22" s="74">
        <f t="shared" si="1"/>
        <v>0</v>
      </c>
      <c r="P22" s="74" t="str">
        <f t="shared" si="2"/>
        <v/>
      </c>
      <c r="Q22" s="74" t="str">
        <f t="shared" si="3"/>
        <v/>
      </c>
      <c r="R22" s="74" t="str">
        <f t="shared" si="4"/>
        <v/>
      </c>
    </row>
    <row r="23" spans="2:18" x14ac:dyDescent="0.2">
      <c r="B23" s="34" t="s">
        <v>154</v>
      </c>
      <c r="C23" s="74" t="s">
        <v>5</v>
      </c>
      <c r="D23" s="34" t="s">
        <v>123</v>
      </c>
      <c r="E23" s="75">
        <v>1790296</v>
      </c>
      <c r="F23" s="75">
        <v>2</v>
      </c>
      <c r="G23" s="37">
        <v>4</v>
      </c>
      <c r="H23" s="83">
        <f>ROUND((G23*122)/113,0)</f>
        <v>4</v>
      </c>
      <c r="I23" s="183">
        <v>50</v>
      </c>
      <c r="J23" s="97">
        <v>30</v>
      </c>
      <c r="K23" s="97">
        <v>28</v>
      </c>
      <c r="L23" s="74">
        <f t="shared" si="0"/>
        <v>58</v>
      </c>
      <c r="M23" s="97">
        <v>80</v>
      </c>
      <c r="N23" s="97">
        <v>82</v>
      </c>
      <c r="O23" s="74">
        <f t="shared" si="1"/>
        <v>162</v>
      </c>
      <c r="P23" s="74">
        <f t="shared" si="2"/>
        <v>76</v>
      </c>
      <c r="Q23" s="74">
        <f t="shared" si="3"/>
        <v>78</v>
      </c>
      <c r="R23" s="74">
        <f t="shared" si="4"/>
        <v>154</v>
      </c>
    </row>
    <row r="24" spans="2:18" x14ac:dyDescent="0.2">
      <c r="B24" s="74" t="s">
        <v>156</v>
      </c>
      <c r="C24" s="74" t="s">
        <v>5</v>
      </c>
      <c r="D24" s="34" t="s">
        <v>126</v>
      </c>
      <c r="E24" s="37">
        <v>1790138</v>
      </c>
      <c r="F24" s="37"/>
      <c r="G24" s="37">
        <v>19.899999999999999</v>
      </c>
      <c r="H24" s="83">
        <f>ROUND((G24*122)/113,0)</f>
        <v>21</v>
      </c>
      <c r="I24" s="183"/>
      <c r="J24" s="97">
        <v>8</v>
      </c>
      <c r="K24" s="97">
        <v>14</v>
      </c>
      <c r="L24" s="74">
        <f t="shared" si="0"/>
        <v>22</v>
      </c>
      <c r="M24" s="97"/>
      <c r="N24" s="97"/>
      <c r="O24" s="74">
        <f t="shared" si="1"/>
        <v>0</v>
      </c>
      <c r="P24" s="74" t="str">
        <f t="shared" si="2"/>
        <v/>
      </c>
      <c r="Q24" s="74" t="str">
        <f t="shared" si="3"/>
        <v/>
      </c>
      <c r="R24" s="74" t="str">
        <f t="shared" si="4"/>
        <v/>
      </c>
    </row>
    <row r="25" spans="2:18" x14ac:dyDescent="0.2">
      <c r="B25" s="74" t="s">
        <v>157</v>
      </c>
      <c r="C25" s="74" t="s">
        <v>5</v>
      </c>
      <c r="D25" s="34" t="s">
        <v>127</v>
      </c>
      <c r="E25" s="37">
        <v>1794621</v>
      </c>
      <c r="F25" s="37"/>
      <c r="G25" s="37">
        <v>36.9</v>
      </c>
      <c r="H25" s="83">
        <f>ROUND((G25*126)/113,0)</f>
        <v>41</v>
      </c>
      <c r="I25" s="183"/>
      <c r="J25" s="97"/>
      <c r="K25" s="97"/>
      <c r="L25" s="74">
        <f t="shared" si="0"/>
        <v>0</v>
      </c>
      <c r="M25" s="97">
        <v>61</v>
      </c>
      <c r="N25" s="97"/>
      <c r="O25" s="74">
        <f t="shared" si="1"/>
        <v>61</v>
      </c>
      <c r="P25" s="74">
        <f t="shared" si="2"/>
        <v>20</v>
      </c>
      <c r="Q25" s="74" t="str">
        <f t="shared" si="3"/>
        <v/>
      </c>
      <c r="R25" s="74" t="str">
        <f t="shared" si="4"/>
        <v/>
      </c>
    </row>
    <row r="26" spans="2:18" x14ac:dyDescent="0.2">
      <c r="B26" s="74" t="s">
        <v>155</v>
      </c>
      <c r="C26" s="74" t="s">
        <v>5</v>
      </c>
      <c r="D26" s="34" t="s">
        <v>124</v>
      </c>
      <c r="E26" s="37">
        <v>1790444</v>
      </c>
      <c r="F26" s="37"/>
      <c r="G26" s="37">
        <v>24.1</v>
      </c>
      <c r="H26" s="83">
        <f t="shared" ref="H26:H32" si="6">ROUND((G26*122)/113,0)</f>
        <v>26</v>
      </c>
      <c r="I26" s="183"/>
      <c r="J26" s="97">
        <v>10</v>
      </c>
      <c r="K26" s="97">
        <v>11</v>
      </c>
      <c r="L26" s="74">
        <f t="shared" si="0"/>
        <v>21</v>
      </c>
      <c r="M26" s="97"/>
      <c r="N26" s="97"/>
      <c r="O26" s="74">
        <f t="shared" si="1"/>
        <v>0</v>
      </c>
      <c r="P26" s="74" t="str">
        <f t="shared" si="2"/>
        <v/>
      </c>
      <c r="Q26" s="74" t="str">
        <f t="shared" si="3"/>
        <v/>
      </c>
      <c r="R26" s="74" t="str">
        <f t="shared" si="4"/>
        <v/>
      </c>
    </row>
    <row r="27" spans="2:18" x14ac:dyDescent="0.2">
      <c r="B27" s="74" t="s">
        <v>151</v>
      </c>
      <c r="C27" s="74" t="s">
        <v>6</v>
      </c>
      <c r="D27" s="34" t="s">
        <v>123</v>
      </c>
      <c r="E27" s="37">
        <v>1930051</v>
      </c>
      <c r="F27" s="37">
        <v>3</v>
      </c>
      <c r="G27" s="37">
        <v>11.6</v>
      </c>
      <c r="H27" s="83">
        <f t="shared" si="6"/>
        <v>13</v>
      </c>
      <c r="I27" s="185">
        <v>26</v>
      </c>
      <c r="J27" s="97">
        <v>20</v>
      </c>
      <c r="K27" s="97">
        <v>14</v>
      </c>
      <c r="L27" s="74">
        <f t="shared" si="0"/>
        <v>34</v>
      </c>
      <c r="M27" s="97">
        <v>91</v>
      </c>
      <c r="N27" s="97">
        <v>102</v>
      </c>
      <c r="O27" s="74">
        <f t="shared" si="1"/>
        <v>193</v>
      </c>
      <c r="P27" s="74">
        <f t="shared" si="2"/>
        <v>78</v>
      </c>
      <c r="Q27" s="74">
        <f t="shared" si="3"/>
        <v>89</v>
      </c>
      <c r="R27" s="74">
        <f t="shared" si="4"/>
        <v>167</v>
      </c>
    </row>
    <row r="28" spans="2:18" x14ac:dyDescent="0.2">
      <c r="B28" s="74" t="s">
        <v>153</v>
      </c>
      <c r="C28" s="74" t="s">
        <v>6</v>
      </c>
      <c r="D28" s="34" t="s">
        <v>126</v>
      </c>
      <c r="E28" s="37">
        <v>1930480</v>
      </c>
      <c r="F28" s="37"/>
      <c r="G28" s="37">
        <v>22.4</v>
      </c>
      <c r="H28" s="83">
        <f t="shared" si="6"/>
        <v>24</v>
      </c>
      <c r="I28" s="183"/>
      <c r="J28" s="97">
        <v>10</v>
      </c>
      <c r="K28" s="97">
        <v>8</v>
      </c>
      <c r="L28" s="74">
        <f t="shared" si="0"/>
        <v>18</v>
      </c>
      <c r="M28" s="97"/>
      <c r="N28" s="97"/>
      <c r="O28" s="74">
        <f t="shared" si="1"/>
        <v>0</v>
      </c>
      <c r="P28" s="74" t="str">
        <f t="shared" si="2"/>
        <v/>
      </c>
      <c r="Q28" s="74" t="str">
        <f t="shared" si="3"/>
        <v/>
      </c>
      <c r="R28" s="74" t="str">
        <f t="shared" si="4"/>
        <v/>
      </c>
    </row>
    <row r="29" spans="2:18" x14ac:dyDescent="0.2">
      <c r="B29" s="74" t="s">
        <v>152</v>
      </c>
      <c r="C29" s="74" t="s">
        <v>6</v>
      </c>
      <c r="D29" s="34" t="s">
        <v>124</v>
      </c>
      <c r="E29" s="37">
        <v>1930164</v>
      </c>
      <c r="F29" s="37"/>
      <c r="G29" s="37">
        <v>23.5</v>
      </c>
      <c r="H29" s="83">
        <f t="shared" si="6"/>
        <v>25</v>
      </c>
      <c r="I29" s="183"/>
      <c r="J29" s="97">
        <v>17</v>
      </c>
      <c r="K29" s="97">
        <v>10</v>
      </c>
      <c r="L29" s="74">
        <f t="shared" si="0"/>
        <v>27</v>
      </c>
      <c r="M29" s="97"/>
      <c r="N29" s="97"/>
      <c r="O29" s="74">
        <f t="shared" si="1"/>
        <v>0</v>
      </c>
      <c r="P29" s="74" t="str">
        <f t="shared" si="2"/>
        <v/>
      </c>
      <c r="Q29" s="74" t="str">
        <f t="shared" si="3"/>
        <v/>
      </c>
      <c r="R29" s="74" t="str">
        <f t="shared" si="4"/>
        <v/>
      </c>
    </row>
    <row r="30" spans="2:18" x14ac:dyDescent="0.2">
      <c r="B30" s="34" t="s">
        <v>148</v>
      </c>
      <c r="C30" s="34" t="s">
        <v>147</v>
      </c>
      <c r="D30" s="34" t="s">
        <v>124</v>
      </c>
      <c r="E30" s="75">
        <v>2060130</v>
      </c>
      <c r="F30" s="75"/>
      <c r="G30" s="37">
        <v>15.7</v>
      </c>
      <c r="H30" s="83">
        <f t="shared" si="6"/>
        <v>17</v>
      </c>
      <c r="I30" s="183"/>
      <c r="J30" s="97">
        <v>12</v>
      </c>
      <c r="K30" s="97">
        <v>13</v>
      </c>
      <c r="L30" s="74">
        <f t="shared" si="0"/>
        <v>25</v>
      </c>
      <c r="M30" s="97"/>
      <c r="N30" s="97"/>
      <c r="O30" s="74">
        <f t="shared" si="1"/>
        <v>0</v>
      </c>
      <c r="P30" s="74" t="str">
        <f t="shared" si="2"/>
        <v/>
      </c>
      <c r="Q30" s="74" t="str">
        <f t="shared" si="3"/>
        <v/>
      </c>
      <c r="R30" s="74" t="str">
        <f t="shared" si="4"/>
        <v/>
      </c>
    </row>
    <row r="31" spans="2:18" x14ac:dyDescent="0.2">
      <c r="B31" s="74" t="s">
        <v>149</v>
      </c>
      <c r="C31" s="34" t="s">
        <v>147</v>
      </c>
      <c r="D31" s="34" t="s">
        <v>126</v>
      </c>
      <c r="E31" s="37">
        <v>2060191</v>
      </c>
      <c r="F31" s="37"/>
      <c r="G31" s="37">
        <v>19.3</v>
      </c>
      <c r="H31" s="83">
        <f t="shared" si="6"/>
        <v>21</v>
      </c>
      <c r="I31" s="183"/>
      <c r="J31" s="97">
        <v>15</v>
      </c>
      <c r="K31" s="97">
        <v>10</v>
      </c>
      <c r="L31" s="74">
        <f t="shared" si="0"/>
        <v>25</v>
      </c>
      <c r="M31" s="97"/>
      <c r="N31" s="97"/>
      <c r="O31" s="74">
        <f t="shared" si="1"/>
        <v>0</v>
      </c>
      <c r="P31" s="74" t="str">
        <f t="shared" si="2"/>
        <v/>
      </c>
      <c r="Q31" s="74" t="str">
        <f t="shared" si="3"/>
        <v/>
      </c>
      <c r="R31" s="74" t="str">
        <f t="shared" si="4"/>
        <v/>
      </c>
    </row>
    <row r="32" spans="2:18" x14ac:dyDescent="0.2">
      <c r="B32" s="78" t="s">
        <v>146</v>
      </c>
      <c r="C32" s="34" t="s">
        <v>147</v>
      </c>
      <c r="D32" s="34" t="s">
        <v>123</v>
      </c>
      <c r="E32" s="75">
        <v>2060154</v>
      </c>
      <c r="F32" s="75">
        <v>3</v>
      </c>
      <c r="G32" s="37">
        <v>6.2</v>
      </c>
      <c r="H32" s="83">
        <f t="shared" si="6"/>
        <v>7</v>
      </c>
      <c r="I32" s="185">
        <v>50</v>
      </c>
      <c r="J32" s="97">
        <v>32</v>
      </c>
      <c r="K32" s="97">
        <v>17</v>
      </c>
      <c r="L32" s="74">
        <f t="shared" si="0"/>
        <v>49</v>
      </c>
      <c r="M32" s="97">
        <v>78</v>
      </c>
      <c r="N32" s="97">
        <v>94</v>
      </c>
      <c r="O32" s="74">
        <f t="shared" si="1"/>
        <v>172</v>
      </c>
      <c r="P32" s="74">
        <f t="shared" si="2"/>
        <v>71</v>
      </c>
      <c r="Q32" s="74">
        <f t="shared" si="3"/>
        <v>87</v>
      </c>
      <c r="R32" s="74">
        <f t="shared" si="4"/>
        <v>158</v>
      </c>
    </row>
    <row r="33" spans="2:18" x14ac:dyDescent="0.2">
      <c r="B33" s="74" t="s">
        <v>150</v>
      </c>
      <c r="C33" s="34" t="s">
        <v>147</v>
      </c>
      <c r="D33" s="34" t="s">
        <v>127</v>
      </c>
      <c r="E33" s="37">
        <v>2060324</v>
      </c>
      <c r="F33" s="37"/>
      <c r="G33" s="83">
        <v>29.6</v>
      </c>
      <c r="H33" s="83">
        <f>ROUND((G33*126)/113,0)</f>
        <v>33</v>
      </c>
      <c r="I33" s="183"/>
      <c r="J33" s="97"/>
      <c r="K33" s="97"/>
      <c r="L33" s="74">
        <f t="shared" ref="L33:L64" si="7">J33+K33</f>
        <v>0</v>
      </c>
      <c r="M33" s="97">
        <v>67</v>
      </c>
      <c r="N33" s="97"/>
      <c r="O33" s="74">
        <f t="shared" ref="O33:O60" si="8">M33+N33</f>
        <v>67</v>
      </c>
      <c r="P33" s="74">
        <f t="shared" ref="P33:P60" si="9">IF(M33="","",M33-H33)</f>
        <v>34</v>
      </c>
      <c r="Q33" s="74" t="str">
        <f t="shared" ref="Q33:Q60" si="10">IF(N33="","",N33-H33)</f>
        <v/>
      </c>
      <c r="R33" s="74" t="str">
        <f t="shared" ref="R33:R60" si="11">IF(Q33="","",P33+Q33)</f>
        <v/>
      </c>
    </row>
    <row r="34" spans="2:18" x14ac:dyDescent="0.2">
      <c r="B34" s="74" t="s">
        <v>177</v>
      </c>
      <c r="C34" s="34" t="s">
        <v>175</v>
      </c>
      <c r="D34" s="34" t="s">
        <v>124</v>
      </c>
      <c r="E34" s="37">
        <v>2271915</v>
      </c>
      <c r="F34" s="37"/>
      <c r="G34" s="83">
        <v>18.3</v>
      </c>
      <c r="H34" s="83">
        <f t="shared" ref="H34:H39" si="12">ROUND((G34*122)/113,0)</f>
        <v>20</v>
      </c>
      <c r="I34" s="183"/>
      <c r="J34" s="97">
        <v>16</v>
      </c>
      <c r="K34" s="97">
        <v>15</v>
      </c>
      <c r="L34" s="74">
        <f t="shared" si="7"/>
        <v>31</v>
      </c>
      <c r="M34" s="97"/>
      <c r="N34" s="97"/>
      <c r="O34" s="74">
        <f t="shared" si="8"/>
        <v>0</v>
      </c>
      <c r="P34" s="74" t="str">
        <f t="shared" si="9"/>
        <v/>
      </c>
      <c r="Q34" s="74" t="str">
        <f t="shared" si="10"/>
        <v/>
      </c>
      <c r="R34" s="74" t="str">
        <f t="shared" si="11"/>
        <v/>
      </c>
    </row>
    <row r="35" spans="2:18" x14ac:dyDescent="0.2">
      <c r="B35" s="74" t="s">
        <v>176</v>
      </c>
      <c r="C35" s="34" t="s">
        <v>175</v>
      </c>
      <c r="D35" s="34" t="s">
        <v>123</v>
      </c>
      <c r="E35" s="37">
        <v>2270777</v>
      </c>
      <c r="F35" s="37">
        <v>3</v>
      </c>
      <c r="G35" s="37">
        <v>11.7</v>
      </c>
      <c r="H35" s="83">
        <f t="shared" si="12"/>
        <v>13</v>
      </c>
      <c r="I35" s="183">
        <v>40</v>
      </c>
      <c r="J35" s="97">
        <v>14</v>
      </c>
      <c r="K35" s="97">
        <v>15</v>
      </c>
      <c r="L35" s="74">
        <f t="shared" si="7"/>
        <v>29</v>
      </c>
      <c r="M35" s="97">
        <v>98</v>
      </c>
      <c r="N35" s="97">
        <v>97</v>
      </c>
      <c r="O35" s="74">
        <f t="shared" si="8"/>
        <v>195</v>
      </c>
      <c r="P35" s="74">
        <f t="shared" si="9"/>
        <v>85</v>
      </c>
      <c r="Q35" s="74">
        <f t="shared" si="10"/>
        <v>84</v>
      </c>
      <c r="R35" s="74">
        <f t="shared" si="11"/>
        <v>169</v>
      </c>
    </row>
    <row r="36" spans="2:18" x14ac:dyDescent="0.2">
      <c r="B36" s="74" t="s">
        <v>178</v>
      </c>
      <c r="C36" s="34" t="s">
        <v>175</v>
      </c>
      <c r="D36" s="34" t="s">
        <v>126</v>
      </c>
      <c r="E36" s="37">
        <v>2270255</v>
      </c>
      <c r="F36" s="37"/>
      <c r="G36" s="37">
        <v>23.2</v>
      </c>
      <c r="H36" s="83">
        <f t="shared" si="12"/>
        <v>25</v>
      </c>
      <c r="I36" s="183"/>
      <c r="J36" s="97">
        <v>17</v>
      </c>
      <c r="K36" s="97">
        <v>8</v>
      </c>
      <c r="L36" s="74">
        <f t="shared" si="7"/>
        <v>25</v>
      </c>
      <c r="M36" s="97"/>
      <c r="N36" s="97"/>
      <c r="O36" s="74">
        <f t="shared" si="8"/>
        <v>0</v>
      </c>
      <c r="P36" s="74" t="str">
        <f t="shared" si="9"/>
        <v/>
      </c>
      <c r="Q36" s="74" t="str">
        <f t="shared" si="10"/>
        <v/>
      </c>
      <c r="R36" s="74" t="str">
        <f t="shared" si="11"/>
        <v/>
      </c>
    </row>
    <row r="37" spans="2:18" x14ac:dyDescent="0.2">
      <c r="B37" s="74" t="s">
        <v>142</v>
      </c>
      <c r="C37" s="74" t="s">
        <v>92</v>
      </c>
      <c r="D37" s="34" t="s">
        <v>123</v>
      </c>
      <c r="E37" s="37">
        <v>2611863</v>
      </c>
      <c r="F37" s="37"/>
      <c r="G37" s="37">
        <v>13.4</v>
      </c>
      <c r="H37" s="83">
        <f t="shared" si="12"/>
        <v>14</v>
      </c>
      <c r="I37" s="183">
        <v>15</v>
      </c>
      <c r="J37" s="97">
        <v>22</v>
      </c>
      <c r="K37" s="97">
        <v>20</v>
      </c>
      <c r="L37" s="74">
        <f t="shared" si="7"/>
        <v>42</v>
      </c>
      <c r="M37" s="97">
        <v>90</v>
      </c>
      <c r="N37" s="97">
        <v>91</v>
      </c>
      <c r="O37" s="74">
        <f t="shared" si="8"/>
        <v>181</v>
      </c>
      <c r="P37" s="74">
        <f t="shared" si="9"/>
        <v>76</v>
      </c>
      <c r="Q37" s="74">
        <f t="shared" si="10"/>
        <v>77</v>
      </c>
      <c r="R37" s="74">
        <f t="shared" si="11"/>
        <v>153</v>
      </c>
    </row>
    <row r="38" spans="2:18" x14ac:dyDescent="0.2">
      <c r="B38" s="34" t="s">
        <v>137</v>
      </c>
      <c r="C38" s="74" t="s">
        <v>93</v>
      </c>
      <c r="D38" s="34" t="s">
        <v>124</v>
      </c>
      <c r="E38" s="75">
        <v>3531930</v>
      </c>
      <c r="F38" s="75"/>
      <c r="G38" s="37">
        <v>16.8</v>
      </c>
      <c r="H38" s="83">
        <f t="shared" si="12"/>
        <v>18</v>
      </c>
      <c r="I38" s="183"/>
      <c r="J38" s="97">
        <v>16</v>
      </c>
      <c r="K38" s="97">
        <v>7</v>
      </c>
      <c r="L38" s="74">
        <f t="shared" si="7"/>
        <v>23</v>
      </c>
      <c r="M38" s="97"/>
      <c r="N38" s="97"/>
      <c r="O38" s="74">
        <f t="shared" si="8"/>
        <v>0</v>
      </c>
      <c r="P38" s="74" t="str">
        <f t="shared" si="9"/>
        <v/>
      </c>
      <c r="Q38" s="74" t="str">
        <f t="shared" si="10"/>
        <v/>
      </c>
      <c r="R38" s="74" t="str">
        <f t="shared" si="11"/>
        <v/>
      </c>
    </row>
    <row r="39" spans="2:18" x14ac:dyDescent="0.2">
      <c r="B39" s="74" t="s">
        <v>136</v>
      </c>
      <c r="C39" s="74" t="s">
        <v>93</v>
      </c>
      <c r="D39" s="34" t="s">
        <v>123</v>
      </c>
      <c r="E39" s="37">
        <v>3530300</v>
      </c>
      <c r="F39" s="37">
        <v>0</v>
      </c>
      <c r="G39" s="37">
        <v>8.6999999999999993</v>
      </c>
      <c r="H39" s="83">
        <f t="shared" si="12"/>
        <v>9</v>
      </c>
      <c r="I39" s="183">
        <v>50</v>
      </c>
      <c r="J39" s="97">
        <v>22</v>
      </c>
      <c r="K39" s="97">
        <v>17</v>
      </c>
      <c r="L39" s="74">
        <f t="shared" si="7"/>
        <v>39</v>
      </c>
      <c r="M39" s="97">
        <v>89</v>
      </c>
      <c r="N39" s="97">
        <v>94</v>
      </c>
      <c r="O39" s="74">
        <f t="shared" si="8"/>
        <v>183</v>
      </c>
      <c r="P39" s="74">
        <f t="shared" si="9"/>
        <v>80</v>
      </c>
      <c r="Q39" s="74">
        <f t="shared" si="10"/>
        <v>85</v>
      </c>
      <c r="R39" s="74">
        <f t="shared" si="11"/>
        <v>165</v>
      </c>
    </row>
    <row r="40" spans="2:18" x14ac:dyDescent="0.2">
      <c r="B40" s="74" t="s">
        <v>139</v>
      </c>
      <c r="C40" s="74" t="s">
        <v>93</v>
      </c>
      <c r="D40" s="34" t="s">
        <v>127</v>
      </c>
      <c r="E40" s="37">
        <v>3533077</v>
      </c>
      <c r="F40" s="37"/>
      <c r="G40" s="37">
        <v>37.1</v>
      </c>
      <c r="H40" s="83">
        <f>ROUND((G40*126)/113,0)</f>
        <v>41</v>
      </c>
      <c r="I40" s="183"/>
      <c r="J40" s="97"/>
      <c r="K40" s="97"/>
      <c r="L40" s="74">
        <f t="shared" si="7"/>
        <v>0</v>
      </c>
      <c r="M40" s="97">
        <v>60</v>
      </c>
      <c r="N40" s="97"/>
      <c r="O40" s="74">
        <f t="shared" si="8"/>
        <v>60</v>
      </c>
      <c r="P40" s="74">
        <f t="shared" si="9"/>
        <v>19</v>
      </c>
      <c r="Q40" s="74" t="str">
        <f t="shared" si="10"/>
        <v/>
      </c>
      <c r="R40" s="74" t="str">
        <f t="shared" si="11"/>
        <v/>
      </c>
    </row>
    <row r="41" spans="2:18" x14ac:dyDescent="0.2">
      <c r="B41" s="34" t="s">
        <v>138</v>
      </c>
      <c r="C41" s="74" t="s">
        <v>141</v>
      </c>
      <c r="D41" s="34" t="s">
        <v>126</v>
      </c>
      <c r="E41" s="75">
        <v>3533777</v>
      </c>
      <c r="F41" s="75"/>
      <c r="G41" s="37">
        <v>21.7</v>
      </c>
      <c r="H41" s="83">
        <f t="shared" ref="H41:H46" si="13">ROUND((G41*122)/113,0)</f>
        <v>23</v>
      </c>
      <c r="I41" s="183"/>
      <c r="J41" s="97">
        <v>14</v>
      </c>
      <c r="K41" s="97">
        <v>11</v>
      </c>
      <c r="L41" s="74">
        <f t="shared" si="7"/>
        <v>25</v>
      </c>
      <c r="M41" s="97"/>
      <c r="N41" s="97"/>
      <c r="O41" s="74">
        <f t="shared" si="8"/>
        <v>0</v>
      </c>
      <c r="P41" s="74" t="str">
        <f t="shared" si="9"/>
        <v/>
      </c>
      <c r="Q41" s="74" t="str">
        <f t="shared" si="10"/>
        <v/>
      </c>
      <c r="R41" s="74" t="str">
        <f t="shared" si="11"/>
        <v/>
      </c>
    </row>
    <row r="42" spans="2:18" x14ac:dyDescent="0.2">
      <c r="B42" s="74" t="s">
        <v>144</v>
      </c>
      <c r="C42" s="74" t="s">
        <v>94</v>
      </c>
      <c r="D42" s="34" t="s">
        <v>124</v>
      </c>
      <c r="E42" s="37">
        <v>3581886</v>
      </c>
      <c r="F42" s="37"/>
      <c r="G42" s="37">
        <v>19.3</v>
      </c>
      <c r="H42" s="83">
        <f t="shared" si="13"/>
        <v>21</v>
      </c>
      <c r="I42" s="183"/>
      <c r="J42" s="97">
        <v>18</v>
      </c>
      <c r="K42" s="97">
        <v>14</v>
      </c>
      <c r="L42" s="74">
        <f t="shared" si="7"/>
        <v>32</v>
      </c>
      <c r="M42" s="97"/>
      <c r="N42" s="97"/>
      <c r="O42" s="74">
        <f t="shared" si="8"/>
        <v>0</v>
      </c>
      <c r="P42" s="74" t="str">
        <f t="shared" si="9"/>
        <v/>
      </c>
      <c r="Q42" s="74" t="str">
        <f t="shared" si="10"/>
        <v/>
      </c>
      <c r="R42" s="74" t="str">
        <f t="shared" si="11"/>
        <v/>
      </c>
    </row>
    <row r="43" spans="2:18" x14ac:dyDescent="0.2">
      <c r="B43" s="78" t="s">
        <v>145</v>
      </c>
      <c r="C43" s="74" t="s">
        <v>94</v>
      </c>
      <c r="D43" s="34" t="s">
        <v>126</v>
      </c>
      <c r="E43" s="75">
        <v>3581419</v>
      </c>
      <c r="F43" s="75"/>
      <c r="G43" s="137">
        <v>24</v>
      </c>
      <c r="H43" s="83">
        <f t="shared" si="13"/>
        <v>26</v>
      </c>
      <c r="I43" s="183"/>
      <c r="J43" s="97">
        <v>2</v>
      </c>
      <c r="K43" s="97">
        <v>5</v>
      </c>
      <c r="L43" s="74">
        <f t="shared" si="7"/>
        <v>7</v>
      </c>
      <c r="M43" s="97"/>
      <c r="N43" s="97"/>
      <c r="O43" s="74">
        <f t="shared" si="8"/>
        <v>0</v>
      </c>
      <c r="P43" s="74" t="str">
        <f t="shared" si="9"/>
        <v/>
      </c>
      <c r="Q43" s="74" t="str">
        <f t="shared" si="10"/>
        <v/>
      </c>
      <c r="R43" s="74" t="str">
        <f t="shared" si="11"/>
        <v/>
      </c>
    </row>
    <row r="44" spans="2:18" x14ac:dyDescent="0.2">
      <c r="B44" s="74" t="s">
        <v>143</v>
      </c>
      <c r="C44" s="74" t="s">
        <v>94</v>
      </c>
      <c r="D44" s="34" t="s">
        <v>123</v>
      </c>
      <c r="E44" s="37">
        <v>3580070</v>
      </c>
      <c r="F44" s="37">
        <v>4</v>
      </c>
      <c r="G44" s="37">
        <v>17</v>
      </c>
      <c r="H44" s="83">
        <f t="shared" si="13"/>
        <v>18</v>
      </c>
      <c r="I44" s="183">
        <v>40</v>
      </c>
      <c r="J44" s="97">
        <v>12</v>
      </c>
      <c r="K44" s="97">
        <v>12</v>
      </c>
      <c r="L44" s="74">
        <f t="shared" si="7"/>
        <v>24</v>
      </c>
      <c r="M44" s="97">
        <v>104</v>
      </c>
      <c r="N44" s="97">
        <v>100</v>
      </c>
      <c r="O44" s="74">
        <f t="shared" si="8"/>
        <v>204</v>
      </c>
      <c r="P44" s="74">
        <f t="shared" si="9"/>
        <v>86</v>
      </c>
      <c r="Q44" s="74">
        <f t="shared" si="10"/>
        <v>82</v>
      </c>
      <c r="R44" s="74">
        <f t="shared" si="11"/>
        <v>168</v>
      </c>
    </row>
    <row r="45" spans="2:18" x14ac:dyDescent="0.2">
      <c r="B45" s="74" t="s">
        <v>122</v>
      </c>
      <c r="C45" s="34" t="s">
        <v>7</v>
      </c>
      <c r="D45" s="34" t="s">
        <v>123</v>
      </c>
      <c r="E45" s="37">
        <v>3710181</v>
      </c>
      <c r="F45" s="37">
        <v>3</v>
      </c>
      <c r="G45" s="37">
        <v>0.1</v>
      </c>
      <c r="H45" s="83">
        <f t="shared" si="13"/>
        <v>0</v>
      </c>
      <c r="I45" s="183">
        <v>50</v>
      </c>
      <c r="J45" s="97">
        <v>32</v>
      </c>
      <c r="K45" s="97">
        <v>34</v>
      </c>
      <c r="L45" s="74">
        <f t="shared" si="7"/>
        <v>66</v>
      </c>
      <c r="M45" s="97">
        <v>78</v>
      </c>
      <c r="N45" s="97">
        <v>76</v>
      </c>
      <c r="O45" s="74">
        <f t="shared" si="8"/>
        <v>154</v>
      </c>
      <c r="P45" s="74">
        <f t="shared" si="9"/>
        <v>78</v>
      </c>
      <c r="Q45" s="74">
        <f t="shared" si="10"/>
        <v>76</v>
      </c>
      <c r="R45" s="74">
        <f t="shared" si="11"/>
        <v>154</v>
      </c>
    </row>
    <row r="46" spans="2:18" x14ac:dyDescent="0.2">
      <c r="B46" s="74" t="s">
        <v>129</v>
      </c>
      <c r="C46" s="34" t="s">
        <v>7</v>
      </c>
      <c r="D46" s="34" t="s">
        <v>124</v>
      </c>
      <c r="E46" s="37">
        <v>3716744</v>
      </c>
      <c r="F46" s="37"/>
      <c r="G46" s="37">
        <v>18.899999999999999</v>
      </c>
      <c r="H46" s="83">
        <f t="shared" si="13"/>
        <v>20</v>
      </c>
      <c r="I46" s="183"/>
      <c r="J46" s="97">
        <v>16</v>
      </c>
      <c r="K46" s="97">
        <v>20</v>
      </c>
      <c r="L46" s="74">
        <f t="shared" si="7"/>
        <v>36</v>
      </c>
      <c r="M46" s="97"/>
      <c r="N46" s="97"/>
      <c r="O46" s="74">
        <f t="shared" si="8"/>
        <v>0</v>
      </c>
      <c r="P46" s="74" t="str">
        <f t="shared" si="9"/>
        <v/>
      </c>
      <c r="Q46" s="74" t="str">
        <f t="shared" si="10"/>
        <v/>
      </c>
      <c r="R46" s="74" t="str">
        <f t="shared" si="11"/>
        <v/>
      </c>
    </row>
    <row r="47" spans="2:18" x14ac:dyDescent="0.2">
      <c r="B47" s="74" t="s">
        <v>128</v>
      </c>
      <c r="C47" s="34" t="s">
        <v>7</v>
      </c>
      <c r="D47" s="34" t="s">
        <v>127</v>
      </c>
      <c r="E47" s="37">
        <v>3715286</v>
      </c>
      <c r="F47" s="37"/>
      <c r="G47" s="37">
        <v>31.6</v>
      </c>
      <c r="H47" s="83">
        <f>ROUND((G47*126)/113,0)</f>
        <v>35</v>
      </c>
      <c r="I47" s="183"/>
      <c r="J47" s="97"/>
      <c r="K47" s="97"/>
      <c r="L47" s="74">
        <f t="shared" si="7"/>
        <v>0</v>
      </c>
      <c r="M47" s="97">
        <v>61</v>
      </c>
      <c r="N47" s="97"/>
      <c r="O47" s="74">
        <f t="shared" si="8"/>
        <v>61</v>
      </c>
      <c r="P47" s="74">
        <f t="shared" si="9"/>
        <v>26</v>
      </c>
      <c r="Q47" s="74" t="str">
        <f t="shared" si="10"/>
        <v/>
      </c>
      <c r="R47" s="74" t="str">
        <f t="shared" si="11"/>
        <v/>
      </c>
    </row>
    <row r="48" spans="2:18" x14ac:dyDescent="0.2">
      <c r="B48" s="74" t="s">
        <v>125</v>
      </c>
      <c r="C48" s="34" t="s">
        <v>7</v>
      </c>
      <c r="D48" s="34" t="s">
        <v>126</v>
      </c>
      <c r="E48" s="37">
        <v>3716652</v>
      </c>
      <c r="F48" s="37"/>
      <c r="G48" s="37">
        <v>22.6</v>
      </c>
      <c r="H48" s="83">
        <f t="shared" ref="H48:H64" si="14">ROUND((G48*122)/113,0)</f>
        <v>24</v>
      </c>
      <c r="I48" s="183"/>
      <c r="J48" s="97">
        <v>10</v>
      </c>
      <c r="K48" s="97">
        <v>10</v>
      </c>
      <c r="L48" s="74">
        <f t="shared" si="7"/>
        <v>20</v>
      </c>
      <c r="M48" s="97"/>
      <c r="N48" s="97"/>
      <c r="O48" s="74">
        <f t="shared" si="8"/>
        <v>0</v>
      </c>
      <c r="P48" s="74" t="str">
        <f t="shared" si="9"/>
        <v/>
      </c>
      <c r="Q48" s="74" t="str">
        <f t="shared" si="10"/>
        <v/>
      </c>
      <c r="R48" s="74" t="str">
        <f t="shared" si="11"/>
        <v/>
      </c>
    </row>
    <row r="49" spans="1:18" x14ac:dyDescent="0.2">
      <c r="B49" s="34" t="s">
        <v>187</v>
      </c>
      <c r="C49" s="74" t="s">
        <v>185</v>
      </c>
      <c r="D49" s="34" t="s">
        <v>124</v>
      </c>
      <c r="E49" s="75">
        <v>4130558</v>
      </c>
      <c r="F49" s="75"/>
      <c r="G49" s="37">
        <v>19.3</v>
      </c>
      <c r="H49" s="83">
        <f t="shared" si="14"/>
        <v>21</v>
      </c>
      <c r="I49" s="183"/>
      <c r="J49" s="97">
        <v>14</v>
      </c>
      <c r="K49" s="97">
        <v>8</v>
      </c>
      <c r="L49" s="74">
        <f t="shared" si="7"/>
        <v>22</v>
      </c>
      <c r="M49" s="97"/>
      <c r="N49" s="97"/>
      <c r="O49" s="74">
        <f t="shared" si="8"/>
        <v>0</v>
      </c>
      <c r="P49" s="74" t="str">
        <f t="shared" si="9"/>
        <v/>
      </c>
      <c r="Q49" s="74" t="str">
        <f t="shared" si="10"/>
        <v/>
      </c>
      <c r="R49" s="74" t="str">
        <f t="shared" si="11"/>
        <v/>
      </c>
    </row>
    <row r="50" spans="1:18" x14ac:dyDescent="0.2">
      <c r="A50" s="178"/>
      <c r="B50" s="74" t="s">
        <v>186</v>
      </c>
      <c r="C50" s="74" t="s">
        <v>185</v>
      </c>
      <c r="D50" s="34" t="s">
        <v>123</v>
      </c>
      <c r="E50" s="37">
        <v>4133501</v>
      </c>
      <c r="F50" s="37"/>
      <c r="G50" s="37">
        <v>13.3</v>
      </c>
      <c r="H50" s="83">
        <f t="shared" si="14"/>
        <v>14</v>
      </c>
      <c r="I50" s="186">
        <v>40</v>
      </c>
      <c r="J50" s="97">
        <v>15</v>
      </c>
      <c r="K50" s="97">
        <v>11</v>
      </c>
      <c r="L50" s="74">
        <f t="shared" si="7"/>
        <v>26</v>
      </c>
      <c r="M50" s="97">
        <v>101</v>
      </c>
      <c r="N50" s="97">
        <v>102</v>
      </c>
      <c r="O50" s="74">
        <f t="shared" si="8"/>
        <v>203</v>
      </c>
      <c r="P50" s="74">
        <f t="shared" si="9"/>
        <v>87</v>
      </c>
      <c r="Q50" s="74">
        <f t="shared" si="10"/>
        <v>88</v>
      </c>
      <c r="R50" s="74">
        <f t="shared" si="11"/>
        <v>175</v>
      </c>
    </row>
    <row r="51" spans="1:18" x14ac:dyDescent="0.2">
      <c r="B51" s="74" t="s">
        <v>188</v>
      </c>
      <c r="C51" s="74" t="s">
        <v>185</v>
      </c>
      <c r="D51" s="34" t="s">
        <v>126</v>
      </c>
      <c r="E51" s="37">
        <v>4136998</v>
      </c>
      <c r="F51" s="37"/>
      <c r="G51" s="37">
        <v>27</v>
      </c>
      <c r="H51" s="83">
        <f t="shared" si="14"/>
        <v>29</v>
      </c>
      <c r="I51" s="183" t="s">
        <v>204</v>
      </c>
      <c r="J51" s="97">
        <v>6</v>
      </c>
      <c r="K51" s="97">
        <v>10</v>
      </c>
      <c r="L51" s="74">
        <f t="shared" si="7"/>
        <v>16</v>
      </c>
      <c r="M51" s="97"/>
      <c r="N51" s="97"/>
      <c r="O51" s="74">
        <f t="shared" si="8"/>
        <v>0</v>
      </c>
      <c r="P51" s="74" t="str">
        <f t="shared" si="9"/>
        <v/>
      </c>
      <c r="Q51" s="74" t="str">
        <f t="shared" si="10"/>
        <v/>
      </c>
      <c r="R51" s="74" t="str">
        <f t="shared" si="11"/>
        <v/>
      </c>
    </row>
    <row r="52" spans="1:18" x14ac:dyDescent="0.2">
      <c r="B52" s="74" t="s">
        <v>192</v>
      </c>
      <c r="C52" s="74" t="s">
        <v>189</v>
      </c>
      <c r="D52" s="34" t="s">
        <v>126</v>
      </c>
      <c r="E52" s="37">
        <v>5220398</v>
      </c>
      <c r="F52" s="37"/>
      <c r="G52" s="37">
        <v>21.5</v>
      </c>
      <c r="H52" s="83">
        <f t="shared" si="14"/>
        <v>23</v>
      </c>
      <c r="I52" s="183"/>
      <c r="J52" s="97">
        <v>14</v>
      </c>
      <c r="K52" s="97">
        <v>8</v>
      </c>
      <c r="L52" s="74">
        <f t="shared" si="7"/>
        <v>22</v>
      </c>
      <c r="M52" s="97"/>
      <c r="N52" s="97"/>
      <c r="O52" s="74">
        <f t="shared" si="8"/>
        <v>0</v>
      </c>
      <c r="P52" s="74" t="str">
        <f t="shared" si="9"/>
        <v/>
      </c>
      <c r="Q52" s="74" t="str">
        <f t="shared" si="10"/>
        <v/>
      </c>
      <c r="R52" s="74" t="str">
        <f t="shared" si="11"/>
        <v/>
      </c>
    </row>
    <row r="53" spans="1:18" x14ac:dyDescent="0.2">
      <c r="B53" s="74" t="s">
        <v>191</v>
      </c>
      <c r="C53" s="74" t="s">
        <v>189</v>
      </c>
      <c r="D53" s="34" t="s">
        <v>124</v>
      </c>
      <c r="E53" s="37">
        <v>5220690</v>
      </c>
      <c r="F53" s="37"/>
      <c r="G53" s="37">
        <v>19.8</v>
      </c>
      <c r="H53" s="83">
        <f t="shared" si="14"/>
        <v>21</v>
      </c>
      <c r="I53" s="183"/>
      <c r="J53" s="97">
        <v>8</v>
      </c>
      <c r="K53" s="97">
        <v>7</v>
      </c>
      <c r="L53" s="74">
        <f t="shared" si="7"/>
        <v>15</v>
      </c>
      <c r="M53" s="97"/>
      <c r="N53" s="97"/>
      <c r="O53" s="74">
        <f t="shared" si="8"/>
        <v>0</v>
      </c>
      <c r="P53" s="74" t="str">
        <f t="shared" si="9"/>
        <v/>
      </c>
      <c r="Q53" s="74" t="str">
        <f t="shared" si="10"/>
        <v/>
      </c>
      <c r="R53" s="74" t="str">
        <f t="shared" si="11"/>
        <v/>
      </c>
    </row>
    <row r="54" spans="1:18" x14ac:dyDescent="0.2">
      <c r="B54" s="74" t="s">
        <v>190</v>
      </c>
      <c r="C54" s="74" t="s">
        <v>189</v>
      </c>
      <c r="D54" s="34" t="s">
        <v>123</v>
      </c>
      <c r="E54" s="37">
        <v>5223428</v>
      </c>
      <c r="F54" s="37">
        <v>1</v>
      </c>
      <c r="G54" s="37">
        <v>15</v>
      </c>
      <c r="H54" s="83">
        <f t="shared" si="14"/>
        <v>16</v>
      </c>
      <c r="I54" s="186">
        <v>40</v>
      </c>
      <c r="J54" s="97">
        <v>15</v>
      </c>
      <c r="K54" s="97">
        <v>14</v>
      </c>
      <c r="L54" s="74">
        <f t="shared" si="7"/>
        <v>29</v>
      </c>
      <c r="M54" s="97">
        <v>96</v>
      </c>
      <c r="N54" s="97">
        <v>101</v>
      </c>
      <c r="O54" s="74">
        <f t="shared" si="8"/>
        <v>197</v>
      </c>
      <c r="P54" s="74">
        <f t="shared" si="9"/>
        <v>80</v>
      </c>
      <c r="Q54" s="74">
        <f t="shared" si="10"/>
        <v>85</v>
      </c>
      <c r="R54" s="74">
        <f t="shared" si="11"/>
        <v>165</v>
      </c>
    </row>
    <row r="55" spans="1:18" x14ac:dyDescent="0.2">
      <c r="B55" s="74" t="s">
        <v>179</v>
      </c>
      <c r="C55" s="34" t="s">
        <v>96</v>
      </c>
      <c r="D55" s="34" t="s">
        <v>123</v>
      </c>
      <c r="E55" s="37">
        <v>5231564</v>
      </c>
      <c r="F55" s="37">
        <v>0</v>
      </c>
      <c r="G55" s="37">
        <v>13.6</v>
      </c>
      <c r="H55" s="83">
        <f t="shared" si="14"/>
        <v>15</v>
      </c>
      <c r="I55" s="183">
        <v>40</v>
      </c>
      <c r="J55" s="97">
        <v>18</v>
      </c>
      <c r="K55" s="97">
        <v>19</v>
      </c>
      <c r="L55" s="74">
        <f t="shared" si="7"/>
        <v>37</v>
      </c>
      <c r="M55" s="97">
        <v>95</v>
      </c>
      <c r="N55" s="97">
        <v>93</v>
      </c>
      <c r="O55" s="74">
        <f t="shared" si="8"/>
        <v>188</v>
      </c>
      <c r="P55" s="74">
        <f t="shared" si="9"/>
        <v>80</v>
      </c>
      <c r="Q55" s="74">
        <f t="shared" si="10"/>
        <v>78</v>
      </c>
      <c r="R55" s="74">
        <f t="shared" si="11"/>
        <v>158</v>
      </c>
    </row>
    <row r="56" spans="1:18" x14ac:dyDescent="0.2">
      <c r="B56" s="74" t="s">
        <v>180</v>
      </c>
      <c r="C56" s="34" t="s">
        <v>96</v>
      </c>
      <c r="D56" s="34" t="s">
        <v>124</v>
      </c>
      <c r="E56" s="37">
        <v>5231570</v>
      </c>
      <c r="F56" s="37"/>
      <c r="G56" s="37">
        <v>23.1</v>
      </c>
      <c r="H56" s="83">
        <f t="shared" si="14"/>
        <v>25</v>
      </c>
      <c r="I56" s="183"/>
      <c r="J56" s="97">
        <v>12</v>
      </c>
      <c r="K56" s="97">
        <v>4</v>
      </c>
      <c r="L56" s="74">
        <f t="shared" si="7"/>
        <v>16</v>
      </c>
      <c r="M56" s="97"/>
      <c r="N56" s="97"/>
      <c r="O56" s="74">
        <f t="shared" si="8"/>
        <v>0</v>
      </c>
      <c r="P56" s="74" t="str">
        <f t="shared" si="9"/>
        <v/>
      </c>
      <c r="Q56" s="74" t="str">
        <f t="shared" si="10"/>
        <v/>
      </c>
      <c r="R56" s="74" t="str">
        <f t="shared" si="11"/>
        <v/>
      </c>
    </row>
    <row r="57" spans="1:18" x14ac:dyDescent="0.2">
      <c r="B57" s="74" t="s">
        <v>181</v>
      </c>
      <c r="C57" s="34" t="s">
        <v>96</v>
      </c>
      <c r="D57" s="34" t="s">
        <v>126</v>
      </c>
      <c r="E57" s="37">
        <v>5231006</v>
      </c>
      <c r="F57" s="37"/>
      <c r="G57" s="37">
        <v>25.7</v>
      </c>
      <c r="H57" s="83">
        <f t="shared" si="14"/>
        <v>28</v>
      </c>
      <c r="I57" s="183"/>
      <c r="J57" s="97">
        <v>8</v>
      </c>
      <c r="K57" s="97">
        <v>8</v>
      </c>
      <c r="L57" s="74">
        <f t="shared" si="7"/>
        <v>16</v>
      </c>
      <c r="M57" s="97"/>
      <c r="N57" s="97"/>
      <c r="O57" s="74">
        <f t="shared" si="8"/>
        <v>0</v>
      </c>
      <c r="P57" s="74" t="str">
        <f t="shared" si="9"/>
        <v/>
      </c>
      <c r="Q57" s="74" t="str">
        <f t="shared" si="10"/>
        <v/>
      </c>
      <c r="R57" s="74" t="str">
        <f t="shared" si="11"/>
        <v/>
      </c>
    </row>
    <row r="58" spans="1:18" x14ac:dyDescent="0.2">
      <c r="B58" s="34" t="s">
        <v>133</v>
      </c>
      <c r="C58" s="74" t="s">
        <v>95</v>
      </c>
      <c r="D58" s="34" t="s">
        <v>123</v>
      </c>
      <c r="E58" s="75">
        <v>4690835</v>
      </c>
      <c r="F58" s="75">
        <v>2</v>
      </c>
      <c r="G58" s="37">
        <v>7.1</v>
      </c>
      <c r="H58" s="83">
        <f t="shared" si="14"/>
        <v>8</v>
      </c>
      <c r="I58" s="183">
        <v>40</v>
      </c>
      <c r="J58" s="97">
        <v>29</v>
      </c>
      <c r="K58" s="97">
        <v>23</v>
      </c>
      <c r="L58" s="74">
        <f t="shared" si="7"/>
        <v>52</v>
      </c>
      <c r="M58" s="97">
        <v>81</v>
      </c>
      <c r="N58" s="97">
        <v>90</v>
      </c>
      <c r="O58" s="74">
        <f t="shared" si="8"/>
        <v>171</v>
      </c>
      <c r="P58" s="74">
        <f t="shared" si="9"/>
        <v>73</v>
      </c>
      <c r="Q58" s="74">
        <f t="shared" si="10"/>
        <v>82</v>
      </c>
      <c r="R58" s="74">
        <f t="shared" si="11"/>
        <v>155</v>
      </c>
    </row>
    <row r="59" spans="1:18" x14ac:dyDescent="0.2">
      <c r="B59" s="74" t="s">
        <v>134</v>
      </c>
      <c r="C59" s="74" t="s">
        <v>95</v>
      </c>
      <c r="D59" s="34" t="s">
        <v>124</v>
      </c>
      <c r="E59" s="37">
        <v>4690284</v>
      </c>
      <c r="F59" s="37"/>
      <c r="G59" s="37">
        <v>18.5</v>
      </c>
      <c r="H59" s="83">
        <f t="shared" si="14"/>
        <v>20</v>
      </c>
      <c r="I59" s="183"/>
      <c r="J59" s="97">
        <v>13</v>
      </c>
      <c r="K59" s="97">
        <v>16</v>
      </c>
      <c r="L59" s="74">
        <f t="shared" si="7"/>
        <v>29</v>
      </c>
      <c r="M59" s="97"/>
      <c r="N59" s="97"/>
      <c r="O59" s="74">
        <f t="shared" si="8"/>
        <v>0</v>
      </c>
      <c r="P59" s="74" t="str">
        <f t="shared" si="9"/>
        <v/>
      </c>
      <c r="Q59" s="74" t="str">
        <f t="shared" si="10"/>
        <v/>
      </c>
      <c r="R59" s="74" t="str">
        <f t="shared" si="11"/>
        <v/>
      </c>
    </row>
    <row r="60" spans="1:18" x14ac:dyDescent="0.2">
      <c r="B60" s="34" t="s">
        <v>135</v>
      </c>
      <c r="C60" s="74" t="s">
        <v>95</v>
      </c>
      <c r="D60" s="34" t="s">
        <v>126</v>
      </c>
      <c r="E60" s="75">
        <v>4690402</v>
      </c>
      <c r="F60" s="75"/>
      <c r="G60" s="37">
        <v>20.2</v>
      </c>
      <c r="H60" s="83">
        <f t="shared" si="14"/>
        <v>22</v>
      </c>
      <c r="I60" s="183"/>
      <c r="J60" s="97">
        <v>12</v>
      </c>
      <c r="K60" s="97">
        <v>11</v>
      </c>
      <c r="L60" s="74">
        <f t="shared" si="7"/>
        <v>23</v>
      </c>
      <c r="M60" s="97"/>
      <c r="N60" s="97"/>
      <c r="O60" s="74">
        <f t="shared" si="8"/>
        <v>0</v>
      </c>
      <c r="P60" s="74" t="str">
        <f t="shared" si="9"/>
        <v/>
      </c>
      <c r="Q60" s="74" t="str">
        <f t="shared" si="10"/>
        <v/>
      </c>
      <c r="R60" s="74" t="str">
        <f t="shared" si="11"/>
        <v/>
      </c>
    </row>
    <row r="61" spans="1:18" x14ac:dyDescent="0.2">
      <c r="B61" s="74"/>
      <c r="C61" s="74"/>
      <c r="D61" s="34"/>
      <c r="E61" s="37"/>
      <c r="F61" s="37"/>
      <c r="G61" s="37"/>
      <c r="H61" s="83">
        <f t="shared" si="14"/>
        <v>0</v>
      </c>
      <c r="I61" s="183"/>
      <c r="J61" s="97"/>
      <c r="K61" s="97"/>
      <c r="L61" s="74">
        <f t="shared" si="7"/>
        <v>0</v>
      </c>
      <c r="M61" s="97"/>
      <c r="N61" s="97"/>
      <c r="O61" s="74"/>
      <c r="P61" s="74"/>
      <c r="Q61" s="74"/>
      <c r="R61" s="74"/>
    </row>
    <row r="62" spans="1:18" x14ac:dyDescent="0.2">
      <c r="B62" s="74"/>
      <c r="C62" s="74"/>
      <c r="D62" s="34"/>
      <c r="E62" s="37"/>
      <c r="F62" s="37"/>
      <c r="G62" s="37"/>
      <c r="H62" s="83">
        <f t="shared" si="14"/>
        <v>0</v>
      </c>
      <c r="I62" s="183"/>
      <c r="J62" s="97"/>
      <c r="K62" s="97"/>
      <c r="L62" s="74">
        <f t="shared" si="7"/>
        <v>0</v>
      </c>
      <c r="M62" s="97"/>
      <c r="N62" s="97"/>
      <c r="O62" s="74"/>
      <c r="P62" s="74"/>
      <c r="Q62" s="74"/>
      <c r="R62" s="74"/>
    </row>
    <row r="63" spans="1:18" x14ac:dyDescent="0.2">
      <c r="B63" s="74"/>
      <c r="C63" s="74"/>
      <c r="D63" s="34"/>
      <c r="E63" s="37"/>
      <c r="F63" s="37"/>
      <c r="G63" s="37"/>
      <c r="H63" s="83">
        <f t="shared" si="14"/>
        <v>0</v>
      </c>
      <c r="I63" s="183"/>
      <c r="J63" s="97"/>
      <c r="K63" s="97"/>
      <c r="L63" s="74">
        <f t="shared" si="7"/>
        <v>0</v>
      </c>
      <c r="M63" s="97"/>
      <c r="N63" s="97"/>
      <c r="O63" s="74"/>
      <c r="P63" s="74" t="str">
        <f>IF(M63="","",M63-H63)</f>
        <v/>
      </c>
      <c r="Q63" s="74" t="str">
        <f>IF(N63="","",N63-H63)</f>
        <v/>
      </c>
      <c r="R63" s="74" t="str">
        <f>IF(Q63="","",P63+Q63)</f>
        <v/>
      </c>
    </row>
    <row r="64" spans="1:18" x14ac:dyDescent="0.2">
      <c r="B64" s="74"/>
      <c r="C64" s="74"/>
      <c r="D64" s="34"/>
      <c r="E64" s="37"/>
      <c r="F64" s="37"/>
      <c r="G64" s="37"/>
      <c r="H64" s="83">
        <f t="shared" si="14"/>
        <v>0</v>
      </c>
      <c r="I64" s="80">
        <f>SUM(I2:I63)</f>
        <v>781</v>
      </c>
      <c r="J64" s="97"/>
      <c r="K64" s="97"/>
      <c r="L64" s="74">
        <f t="shared" si="7"/>
        <v>0</v>
      </c>
      <c r="M64" s="97"/>
      <c r="N64" s="97"/>
      <c r="O64" s="74">
        <f>M64+N64</f>
        <v>0</v>
      </c>
      <c r="P64" s="74" t="str">
        <f>IF(M64="","",M64-H64)</f>
        <v/>
      </c>
      <c r="Q64" s="74" t="str">
        <f>IF(N64="","",N64-H64)</f>
        <v/>
      </c>
      <c r="R64" s="74" t="str">
        <f>IF(Q64="","",P64+Q64)</f>
        <v/>
      </c>
    </row>
    <row r="65" spans="2:10" x14ac:dyDescent="0.2">
      <c r="B65" s="77" t="s">
        <v>57</v>
      </c>
      <c r="F65" s="201">
        <f>SUM(F2:F64)</f>
        <v>32</v>
      </c>
    </row>
    <row r="66" spans="2:10" x14ac:dyDescent="0.2">
      <c r="B66" s="77" t="s">
        <v>64</v>
      </c>
    </row>
    <row r="67" spans="2:10" x14ac:dyDescent="0.2">
      <c r="I67" s="133"/>
      <c r="J67" s="134"/>
    </row>
    <row r="68" spans="2:10" x14ac:dyDescent="0.2">
      <c r="B68" s="205" t="s">
        <v>73</v>
      </c>
      <c r="C68" s="205"/>
      <c r="D68" s="205"/>
      <c r="I68" s="133"/>
      <c r="J68" s="134"/>
    </row>
    <row r="69" spans="2:10" x14ac:dyDescent="0.2">
      <c r="B69" s="205" t="s">
        <v>74</v>
      </c>
      <c r="C69" s="205"/>
      <c r="D69" s="205"/>
    </row>
    <row r="70" spans="2:10" x14ac:dyDescent="0.2">
      <c r="B70" s="205" t="s">
        <v>75</v>
      </c>
      <c r="C70" s="205"/>
      <c r="D70" s="205"/>
    </row>
    <row r="71" spans="2:10" x14ac:dyDescent="0.2">
      <c r="B71" s="154" t="s">
        <v>97</v>
      </c>
      <c r="C71" s="154"/>
      <c r="D71" s="154"/>
    </row>
    <row r="73" spans="2:10" x14ac:dyDescent="0.2">
      <c r="B73" s="76" t="s">
        <v>106</v>
      </c>
    </row>
    <row r="75" spans="2:10" x14ac:dyDescent="0.2">
      <c r="B75" s="184" t="s">
        <v>140</v>
      </c>
      <c r="C75" s="184"/>
      <c r="D75" s="184"/>
      <c r="E75" s="184"/>
    </row>
  </sheetData>
  <autoFilter ref="A1:R66" xr:uid="{00000000-0009-0000-0000-000000000000}">
    <sortState xmlns:xlrd2="http://schemas.microsoft.com/office/spreadsheetml/2017/richdata2" ref="A2:R66">
      <sortCondition ref="C1:C66"/>
    </sortState>
  </autoFilter>
  <mergeCells count="4">
    <mergeCell ref="B69:D69"/>
    <mergeCell ref="B68:D68"/>
    <mergeCell ref="B70:D70"/>
    <mergeCell ref="T3:V3"/>
  </mergeCells>
  <phoneticPr fontId="36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7"/>
  <sheetViews>
    <sheetView workbookViewId="0">
      <selection activeCell="H29" sqref="H29"/>
    </sheetView>
  </sheetViews>
  <sheetFormatPr defaultRowHeight="15.75" x14ac:dyDescent="0.25"/>
  <cols>
    <col min="1" max="1" width="16" style="1" customWidth="1"/>
    <col min="2" max="2" width="20.33203125" style="1" bestFit="1" customWidth="1"/>
    <col min="3" max="3" width="8.5546875" style="4" customWidth="1"/>
    <col min="4" max="4" width="22.77734375" style="1" bestFit="1" customWidth="1"/>
    <col min="5" max="5" width="8.5546875" style="4" customWidth="1"/>
    <col min="6" max="6" width="20.88671875" style="1" customWidth="1"/>
    <col min="7" max="7" width="8.5546875" style="4" customWidth="1"/>
    <col min="8" max="8" width="16.5546875" style="1" bestFit="1" customWidth="1"/>
    <col min="9" max="9" width="8.5546875" style="4" customWidth="1"/>
    <col min="10" max="10" width="23.33203125" style="2" customWidth="1"/>
    <col min="11" max="16384" width="8.88671875" style="1"/>
  </cols>
  <sheetData>
    <row r="1" spans="1:18" ht="21.95" customHeight="1" x14ac:dyDescent="0.3">
      <c r="A1" s="207" t="s">
        <v>85</v>
      </c>
      <c r="B1" s="207"/>
      <c r="C1" s="207"/>
      <c r="D1" s="207"/>
      <c r="E1" s="207"/>
      <c r="F1" s="207"/>
      <c r="G1" s="207"/>
      <c r="H1" s="207"/>
      <c r="I1" s="207"/>
      <c r="J1" s="147"/>
    </row>
    <row r="2" spans="1:18" ht="21.95" customHeight="1" x14ac:dyDescent="0.3">
      <c r="A2" s="207" t="s">
        <v>115</v>
      </c>
      <c r="B2" s="207"/>
      <c r="C2" s="207"/>
      <c r="D2" s="207"/>
      <c r="E2" s="207"/>
      <c r="F2" s="207"/>
      <c r="G2" s="207"/>
      <c r="H2" s="207"/>
      <c r="I2" s="207"/>
      <c r="J2" s="3"/>
    </row>
    <row r="3" spans="1:18" ht="21.95" customHeight="1" x14ac:dyDescent="0.25">
      <c r="A3" s="144"/>
      <c r="B3" s="144"/>
      <c r="C3" s="144"/>
      <c r="D3" s="144"/>
      <c r="E3" s="144"/>
      <c r="F3" s="144"/>
      <c r="G3" s="144"/>
      <c r="H3" s="144"/>
      <c r="I3" s="144"/>
      <c r="J3" s="147"/>
    </row>
    <row r="4" spans="1:18" ht="17.100000000000001" customHeight="1" x14ac:dyDescent="0.25">
      <c r="A4" s="151" t="s">
        <v>48</v>
      </c>
      <c r="B4" s="70"/>
      <c r="C4" s="42"/>
      <c r="D4" s="31"/>
      <c r="E4" s="42"/>
      <c r="F4" s="31"/>
      <c r="G4" s="42"/>
      <c r="H4" s="31"/>
      <c r="I4" s="5"/>
    </row>
    <row r="5" spans="1:18" ht="17.100000000000001" customHeight="1" x14ac:dyDescent="0.25">
      <c r="A5" s="30" t="s">
        <v>98</v>
      </c>
      <c r="B5" s="156" t="s">
        <v>148</v>
      </c>
      <c r="C5" s="200">
        <v>2060130</v>
      </c>
      <c r="D5" s="155" t="s">
        <v>143</v>
      </c>
      <c r="E5" s="199">
        <v>3580070</v>
      </c>
      <c r="F5" s="155" t="s">
        <v>190</v>
      </c>
      <c r="G5" s="199">
        <v>5223428</v>
      </c>
      <c r="H5" s="2"/>
      <c r="I5" s="2"/>
    </row>
    <row r="6" spans="1:18" ht="17.100000000000001" customHeight="1" x14ac:dyDescent="0.25">
      <c r="A6" s="30" t="s">
        <v>99</v>
      </c>
      <c r="B6" s="155" t="s">
        <v>171</v>
      </c>
      <c r="C6" s="199">
        <v>1141834</v>
      </c>
      <c r="D6" s="155" t="s">
        <v>179</v>
      </c>
      <c r="E6" s="199">
        <v>5231564</v>
      </c>
      <c r="F6" s="155" t="s">
        <v>142</v>
      </c>
      <c r="G6" s="199">
        <v>2611863</v>
      </c>
      <c r="H6" s="2"/>
      <c r="I6" s="2"/>
    </row>
    <row r="7" spans="1:18" ht="17.100000000000001" customHeight="1" x14ac:dyDescent="0.25">
      <c r="A7" s="30" t="s">
        <v>100</v>
      </c>
      <c r="B7" s="155" t="s">
        <v>186</v>
      </c>
      <c r="C7" s="199">
        <v>4133501</v>
      </c>
      <c r="D7" s="155" t="s">
        <v>158</v>
      </c>
      <c r="E7" s="199">
        <v>1503017</v>
      </c>
      <c r="F7" s="155" t="s">
        <v>176</v>
      </c>
      <c r="G7" s="199">
        <v>2270777</v>
      </c>
      <c r="H7" s="71"/>
      <c r="I7" s="2"/>
    </row>
    <row r="8" spans="1:18" ht="17.100000000000001" customHeight="1" x14ac:dyDescent="0.25">
      <c r="A8" s="30" t="s">
        <v>101</v>
      </c>
      <c r="B8" s="155" t="s">
        <v>151</v>
      </c>
      <c r="C8" s="199">
        <v>1930051</v>
      </c>
      <c r="D8" s="155" t="s">
        <v>166</v>
      </c>
      <c r="E8" s="199">
        <v>1058055</v>
      </c>
      <c r="F8" s="155" t="s">
        <v>136</v>
      </c>
      <c r="G8" s="199">
        <v>3530300</v>
      </c>
      <c r="H8" s="71"/>
      <c r="I8" s="2"/>
    </row>
    <row r="9" spans="1:18" ht="17.100000000000001" customHeight="1" x14ac:dyDescent="0.25">
      <c r="A9" s="30" t="s">
        <v>102</v>
      </c>
      <c r="B9" s="155" t="s">
        <v>182</v>
      </c>
      <c r="C9" s="199">
        <v>4921446</v>
      </c>
      <c r="D9" s="155" t="s">
        <v>133</v>
      </c>
      <c r="E9" s="199">
        <v>4690835</v>
      </c>
      <c r="F9" s="155" t="s">
        <v>146</v>
      </c>
      <c r="G9" s="199">
        <v>2060154</v>
      </c>
      <c r="H9" s="71"/>
      <c r="I9" s="2"/>
    </row>
    <row r="10" spans="1:18" ht="17.100000000000001" customHeight="1" x14ac:dyDescent="0.25">
      <c r="A10" s="30" t="s">
        <v>103</v>
      </c>
      <c r="B10" s="155" t="s">
        <v>154</v>
      </c>
      <c r="C10" s="199">
        <v>1790296</v>
      </c>
      <c r="D10" s="155" t="s">
        <v>162</v>
      </c>
      <c r="E10" s="199">
        <v>1360041</v>
      </c>
      <c r="F10" s="155" t="s">
        <v>122</v>
      </c>
      <c r="G10" s="199">
        <v>3710181</v>
      </c>
      <c r="H10" s="71"/>
      <c r="I10" s="2"/>
    </row>
    <row r="11" spans="1:18" ht="17.100000000000001" customHeight="1" x14ac:dyDescent="0.25">
      <c r="A11" s="30" t="s">
        <v>104</v>
      </c>
      <c r="B11" s="34" t="s">
        <v>135</v>
      </c>
      <c r="C11" s="75">
        <v>4690402</v>
      </c>
      <c r="D11" s="74" t="s">
        <v>156</v>
      </c>
      <c r="E11" s="37">
        <v>1790138</v>
      </c>
      <c r="F11" s="74" t="s">
        <v>160</v>
      </c>
      <c r="G11" s="37">
        <v>1503048</v>
      </c>
      <c r="H11" s="71"/>
      <c r="I11" s="2"/>
    </row>
    <row r="12" spans="1:18" ht="17.100000000000001" customHeight="1" x14ac:dyDescent="0.25">
      <c r="A12" s="30" t="s">
        <v>105</v>
      </c>
      <c r="B12" s="74" t="s">
        <v>174</v>
      </c>
      <c r="C12" s="37">
        <v>1145539</v>
      </c>
      <c r="D12" s="74" t="s">
        <v>149</v>
      </c>
      <c r="E12" s="37">
        <v>2060191</v>
      </c>
      <c r="F12" s="74" t="s">
        <v>168</v>
      </c>
      <c r="G12" s="37">
        <v>1058186</v>
      </c>
    </row>
    <row r="13" spans="1:18" ht="17.100000000000001" customHeight="1" x14ac:dyDescent="0.25">
      <c r="A13" s="45" t="s">
        <v>76</v>
      </c>
      <c r="B13" s="138" t="s">
        <v>139</v>
      </c>
      <c r="C13" s="198">
        <v>3533077</v>
      </c>
      <c r="D13" s="138" t="s">
        <v>157</v>
      </c>
      <c r="E13" s="198">
        <v>1794621</v>
      </c>
      <c r="F13" s="138" t="s">
        <v>170</v>
      </c>
      <c r="G13" s="198">
        <v>1010064</v>
      </c>
    </row>
    <row r="14" spans="1:18" ht="17.100000000000001" customHeight="1" x14ac:dyDescent="0.25">
      <c r="A14" s="45" t="s">
        <v>86</v>
      </c>
      <c r="B14" s="138" t="s">
        <v>163</v>
      </c>
      <c r="C14" s="198">
        <v>1365305</v>
      </c>
      <c r="D14" s="138" t="s">
        <v>128</v>
      </c>
      <c r="E14" s="198">
        <v>3715286</v>
      </c>
      <c r="F14" s="138" t="s">
        <v>161</v>
      </c>
      <c r="G14" s="198">
        <v>1509060</v>
      </c>
      <c r="H14" s="2"/>
      <c r="I14" s="2"/>
    </row>
    <row r="15" spans="1:18" ht="17.100000000000001" customHeight="1" x14ac:dyDescent="0.25">
      <c r="A15" s="45" t="s">
        <v>87</v>
      </c>
      <c r="B15" s="138" t="s">
        <v>150</v>
      </c>
      <c r="C15" s="198">
        <v>2060324</v>
      </c>
      <c r="D15" s="138" t="s">
        <v>169</v>
      </c>
      <c r="E15" s="198">
        <v>1058158</v>
      </c>
      <c r="F15" s="138" t="s">
        <v>172</v>
      </c>
      <c r="G15" s="198">
        <v>1144886</v>
      </c>
      <c r="H15" s="138" t="s">
        <v>131</v>
      </c>
      <c r="I15" s="198">
        <v>1393963</v>
      </c>
    </row>
    <row r="16" spans="1:18" ht="17.100000000000001" customHeight="1" x14ac:dyDescent="0.25">
      <c r="A16" s="151" t="s">
        <v>69</v>
      </c>
      <c r="B16" s="31"/>
      <c r="C16" s="39"/>
      <c r="D16" s="41"/>
      <c r="E16" s="39"/>
      <c r="F16" s="38"/>
      <c r="G16" s="40"/>
      <c r="H16" s="38"/>
      <c r="I16" s="40"/>
      <c r="Q16" s="82"/>
      <c r="R16" s="83"/>
    </row>
    <row r="17" spans="1:18" ht="17.100000000000001" customHeight="1" x14ac:dyDescent="0.25">
      <c r="A17" s="30" t="s">
        <v>98</v>
      </c>
      <c r="B17" s="156" t="s">
        <v>173</v>
      </c>
      <c r="C17" s="200">
        <v>1145001</v>
      </c>
      <c r="D17" s="156" t="s">
        <v>155</v>
      </c>
      <c r="E17" s="200">
        <v>1790444</v>
      </c>
      <c r="F17" s="156" t="s">
        <v>152</v>
      </c>
      <c r="G17" s="200">
        <v>1930164</v>
      </c>
      <c r="H17" s="130"/>
      <c r="I17" s="131"/>
      <c r="Q17" s="82"/>
      <c r="R17" s="83"/>
    </row>
    <row r="18" spans="1:18" ht="17.100000000000001" customHeight="1" x14ac:dyDescent="0.25">
      <c r="A18" s="30" t="s">
        <v>99</v>
      </c>
      <c r="B18" s="156" t="s">
        <v>180</v>
      </c>
      <c r="C18" s="200">
        <v>5231570</v>
      </c>
      <c r="D18" s="156" t="s">
        <v>164</v>
      </c>
      <c r="E18" s="200">
        <v>1365373</v>
      </c>
      <c r="F18" s="156" t="s">
        <v>183</v>
      </c>
      <c r="G18" s="200">
        <v>4923941</v>
      </c>
      <c r="H18" s="2"/>
      <c r="I18" s="5"/>
    </row>
    <row r="19" spans="1:18" ht="17.100000000000001" customHeight="1" x14ac:dyDescent="0.25">
      <c r="A19" s="30" t="s">
        <v>100</v>
      </c>
      <c r="B19" s="156" t="s">
        <v>159</v>
      </c>
      <c r="C19" s="200">
        <v>1509088</v>
      </c>
      <c r="D19" s="156" t="s">
        <v>191</v>
      </c>
      <c r="E19" s="200">
        <v>5220690</v>
      </c>
      <c r="F19" s="156" t="s">
        <v>187</v>
      </c>
      <c r="G19" s="200">
        <v>4130558</v>
      </c>
      <c r="H19" s="71"/>
      <c r="I19" s="2"/>
    </row>
    <row r="20" spans="1:18" ht="17.100000000000001" customHeight="1" x14ac:dyDescent="0.25">
      <c r="A20" s="30" t="s">
        <v>101</v>
      </c>
      <c r="B20" s="156" t="s">
        <v>144</v>
      </c>
      <c r="C20" s="200">
        <v>3581886</v>
      </c>
      <c r="D20" s="156" t="s">
        <v>129</v>
      </c>
      <c r="E20" s="200">
        <v>3716744</v>
      </c>
      <c r="F20" s="156" t="s">
        <v>134</v>
      </c>
      <c r="G20" s="200">
        <v>4690284</v>
      </c>
    </row>
    <row r="21" spans="1:18" ht="17.100000000000001" customHeight="1" x14ac:dyDescent="0.25">
      <c r="A21" s="30" t="s">
        <v>102</v>
      </c>
      <c r="B21" s="156" t="s">
        <v>177</v>
      </c>
      <c r="C21" s="200">
        <v>2271915</v>
      </c>
      <c r="D21" s="156" t="s">
        <v>137</v>
      </c>
      <c r="E21" s="200">
        <v>3531930</v>
      </c>
      <c r="F21" s="156" t="s">
        <v>167</v>
      </c>
      <c r="G21" s="200">
        <v>1053028</v>
      </c>
    </row>
    <row r="22" spans="1:18" ht="17.100000000000001" customHeight="1" x14ac:dyDescent="0.25">
      <c r="A22" s="30" t="s">
        <v>103</v>
      </c>
      <c r="B22" s="74" t="s">
        <v>188</v>
      </c>
      <c r="C22" s="37">
        <v>4136998</v>
      </c>
      <c r="D22" s="74" t="s">
        <v>181</v>
      </c>
      <c r="E22" s="37">
        <v>5231006</v>
      </c>
      <c r="F22" s="78" t="s">
        <v>145</v>
      </c>
      <c r="G22" s="75">
        <v>3581419</v>
      </c>
      <c r="H22" s="71"/>
      <c r="I22" s="5"/>
    </row>
    <row r="23" spans="1:18" ht="17.100000000000001" customHeight="1" x14ac:dyDescent="0.25">
      <c r="A23" s="30" t="s">
        <v>104</v>
      </c>
      <c r="B23" s="74" t="s">
        <v>178</v>
      </c>
      <c r="C23" s="37">
        <v>2270255</v>
      </c>
      <c r="D23" s="74" t="s">
        <v>125</v>
      </c>
      <c r="E23" s="37">
        <v>3716652</v>
      </c>
      <c r="F23" s="74" t="s">
        <v>153</v>
      </c>
      <c r="G23" s="37">
        <v>1930480</v>
      </c>
      <c r="H23" s="2"/>
      <c r="I23" s="5"/>
    </row>
    <row r="24" spans="1:18" ht="17.100000000000001" customHeight="1" x14ac:dyDescent="0.25">
      <c r="A24" s="30" t="s">
        <v>105</v>
      </c>
      <c r="B24" s="74" t="s">
        <v>184</v>
      </c>
      <c r="C24" s="37">
        <v>4923794</v>
      </c>
      <c r="D24" s="34" t="s">
        <v>138</v>
      </c>
      <c r="E24" s="75">
        <v>3533777</v>
      </c>
      <c r="F24" s="74" t="s">
        <v>192</v>
      </c>
      <c r="G24" s="37">
        <v>5220398</v>
      </c>
      <c r="H24" s="74" t="s">
        <v>165</v>
      </c>
      <c r="I24" s="37">
        <v>1365798</v>
      </c>
    </row>
    <row r="25" spans="1:18" ht="17.100000000000001" customHeight="1" x14ac:dyDescent="0.25">
      <c r="A25" s="31"/>
      <c r="B25" s="2"/>
      <c r="C25" s="2"/>
      <c r="D25" s="2"/>
      <c r="E25" s="2"/>
      <c r="F25" s="2"/>
      <c r="G25" s="2"/>
      <c r="H25" s="2"/>
      <c r="I25" s="2"/>
    </row>
    <row r="26" spans="1:18" ht="17.100000000000001" customHeight="1" x14ac:dyDescent="0.25">
      <c r="A26" s="46" t="s">
        <v>202</v>
      </c>
      <c r="B26" s="46"/>
      <c r="C26" s="84" t="s">
        <v>201</v>
      </c>
      <c r="D26" s="47"/>
      <c r="E26" s="202" t="s">
        <v>200</v>
      </c>
      <c r="F26" s="203"/>
      <c r="G26" s="44" t="s">
        <v>203</v>
      </c>
      <c r="H26" s="204"/>
      <c r="I26" s="42"/>
    </row>
    <row r="27" spans="1:18" ht="17.100000000000001" customHeight="1" x14ac:dyDescent="0.25">
      <c r="A27" s="209" t="s">
        <v>49</v>
      </c>
      <c r="B27" s="210"/>
      <c r="C27" s="210"/>
      <c r="D27" s="210"/>
      <c r="E27" s="210"/>
      <c r="F27" s="210"/>
      <c r="G27" s="211"/>
      <c r="H27" s="142"/>
      <c r="I27" s="142"/>
    </row>
    <row r="28" spans="1:18" ht="12.75" customHeight="1" x14ac:dyDescent="0.25">
      <c r="A28" s="212"/>
      <c r="B28" s="213"/>
      <c r="C28" s="213"/>
      <c r="D28" s="213"/>
      <c r="E28" s="213"/>
      <c r="F28" s="213"/>
      <c r="G28" s="214"/>
      <c r="H28" s="142"/>
      <c r="I28" s="142"/>
      <c r="K28" s="130"/>
      <c r="L28" s="131"/>
    </row>
    <row r="29" spans="1:18" s="141" customFormat="1" ht="7.5" customHeight="1" x14ac:dyDescent="0.25">
      <c r="A29" s="153"/>
      <c r="B29" s="153"/>
      <c r="C29" s="153"/>
      <c r="D29" s="153"/>
      <c r="E29" s="153"/>
      <c r="F29" s="153"/>
      <c r="G29" s="153"/>
      <c r="H29" s="142"/>
      <c r="I29" s="142"/>
      <c r="J29" s="140"/>
      <c r="K29" s="130"/>
      <c r="L29" s="131"/>
    </row>
    <row r="30" spans="1:18" ht="18" customHeight="1" x14ac:dyDescent="0.25">
      <c r="A30" s="215" t="s">
        <v>194</v>
      </c>
      <c r="B30" s="216"/>
      <c r="C30" s="216"/>
      <c r="D30" s="216"/>
      <c r="E30" s="216"/>
      <c r="F30" s="216"/>
      <c r="G30" s="217"/>
      <c r="H30" s="142" t="s">
        <v>116</v>
      </c>
      <c r="I30" s="142"/>
      <c r="K30" s="130"/>
      <c r="L30" s="131"/>
    </row>
    <row r="31" spans="1:18" s="141" customFormat="1" ht="7.5" customHeight="1" x14ac:dyDescent="0.25">
      <c r="A31" s="150"/>
      <c r="B31" s="139"/>
      <c r="C31" s="139"/>
      <c r="D31" s="139"/>
      <c r="E31" s="139"/>
      <c r="F31" s="139"/>
      <c r="G31" s="139"/>
      <c r="H31" s="143"/>
      <c r="I31" s="143"/>
      <c r="J31" s="140"/>
      <c r="K31" s="130"/>
      <c r="L31" s="131"/>
    </row>
    <row r="32" spans="1:18" s="141" customFormat="1" ht="18" customHeight="1" x14ac:dyDescent="0.25">
      <c r="A32" s="215" t="s">
        <v>119</v>
      </c>
      <c r="B32" s="216"/>
      <c r="C32" s="216"/>
      <c r="D32" s="216"/>
      <c r="E32" s="216"/>
      <c r="F32" s="216"/>
      <c r="G32" s="217"/>
      <c r="H32" s="142"/>
      <c r="I32" s="142"/>
      <c r="J32" s="140"/>
      <c r="K32" s="130"/>
      <c r="L32" s="131"/>
    </row>
    <row r="33" spans="1:9" x14ac:dyDescent="0.25">
      <c r="A33" s="149"/>
      <c r="B33" s="31"/>
      <c r="C33" s="40"/>
      <c r="D33" s="31"/>
      <c r="E33" s="40"/>
      <c r="F33" s="31"/>
      <c r="G33" s="40"/>
      <c r="H33" s="31"/>
      <c r="I33" s="31"/>
    </row>
    <row r="34" spans="1:9" x14ac:dyDescent="0.25">
      <c r="A34" s="31"/>
      <c r="B34" s="31"/>
      <c r="C34" s="40"/>
      <c r="D34" s="31"/>
      <c r="E34" s="40"/>
      <c r="F34" s="31"/>
      <c r="G34" s="40"/>
      <c r="H34" s="31"/>
      <c r="I34" s="31"/>
    </row>
    <row r="35" spans="1:9" ht="4.5" customHeight="1" x14ac:dyDescent="0.25">
      <c r="A35" s="7"/>
      <c r="B35" s="2"/>
      <c r="C35" s="5"/>
      <c r="D35" s="2"/>
      <c r="E35" s="5"/>
      <c r="F35" s="2"/>
      <c r="G35" s="5"/>
      <c r="H35" s="2"/>
      <c r="I35" s="5"/>
    </row>
    <row r="36" spans="1:9" x14ac:dyDescent="0.25">
      <c r="A36" s="208"/>
      <c r="B36" s="208"/>
      <c r="C36" s="208"/>
      <c r="D36" s="208"/>
      <c r="E36" s="208"/>
      <c r="F36" s="208"/>
      <c r="G36" s="208"/>
      <c r="H36" s="208"/>
      <c r="I36" s="208"/>
    </row>
    <row r="37" spans="1:9" x14ac:dyDescent="0.25">
      <c r="A37" s="6"/>
    </row>
  </sheetData>
  <mergeCells count="6">
    <mergeCell ref="A1:I1"/>
    <mergeCell ref="A2:I2"/>
    <mergeCell ref="A36:I36"/>
    <mergeCell ref="A27:G28"/>
    <mergeCell ref="A32:G32"/>
    <mergeCell ref="A30:G30"/>
  </mergeCells>
  <phoneticPr fontId="0" type="noConversion"/>
  <pageMargins left="0.74803149606299202" right="0.74803149606299202" top="0.59055118110236204" bottom="0.59055118110236204" header="0.196850393700787" footer="0.27559055118110198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5"/>
  <sheetViews>
    <sheetView workbookViewId="0">
      <selection activeCell="F19" sqref="F19"/>
    </sheetView>
  </sheetViews>
  <sheetFormatPr defaultRowHeight="15.75" x14ac:dyDescent="0.25"/>
  <cols>
    <col min="1" max="1" width="18.33203125" style="1" customWidth="1"/>
    <col min="2" max="2" width="20.77734375" style="1" customWidth="1"/>
    <col min="3" max="3" width="22.5546875" style="1" customWidth="1"/>
    <col min="4" max="5" width="20.77734375" style="1" customWidth="1"/>
    <col min="6" max="6" width="23.33203125" style="2" customWidth="1"/>
    <col min="7" max="16384" width="8.88671875" style="1"/>
  </cols>
  <sheetData>
    <row r="1" spans="1:6" ht="21.95" customHeight="1" x14ac:dyDescent="0.3">
      <c r="A1" s="207" t="s">
        <v>85</v>
      </c>
      <c r="B1" s="207"/>
      <c r="C1" s="207"/>
      <c r="D1" s="207"/>
      <c r="E1" s="207"/>
      <c r="F1" s="147"/>
    </row>
    <row r="2" spans="1:6" ht="21.95" customHeight="1" x14ac:dyDescent="0.3">
      <c r="A2" s="207" t="s">
        <v>115</v>
      </c>
      <c r="B2" s="207"/>
      <c r="C2" s="207"/>
      <c r="D2" s="207"/>
      <c r="E2" s="207"/>
      <c r="F2" s="147"/>
    </row>
    <row r="3" spans="1:6" ht="13.5" customHeight="1" x14ac:dyDescent="0.25">
      <c r="A3" s="144"/>
      <c r="B3" s="144"/>
      <c r="C3" s="144"/>
      <c r="D3" s="144"/>
      <c r="E3" s="144"/>
      <c r="F3" s="147"/>
    </row>
    <row r="4" spans="1:6" ht="17.100000000000001" customHeight="1" x14ac:dyDescent="0.25">
      <c r="A4" s="218" t="s">
        <v>83</v>
      </c>
      <c r="B4" s="219"/>
      <c r="C4" s="31"/>
      <c r="D4" s="31"/>
      <c r="E4" s="31"/>
    </row>
    <row r="5" spans="1:6" ht="17.100000000000001" customHeight="1" x14ac:dyDescent="0.25">
      <c r="A5" s="30" t="s">
        <v>98</v>
      </c>
      <c r="B5" s="78" t="s">
        <v>148</v>
      </c>
      <c r="C5" s="78" t="s">
        <v>143</v>
      </c>
      <c r="D5" s="78" t="s">
        <v>190</v>
      </c>
      <c r="E5" s="43"/>
    </row>
    <row r="6" spans="1:6" ht="17.100000000000001" customHeight="1" x14ac:dyDescent="0.25">
      <c r="A6" s="30" t="s">
        <v>99</v>
      </c>
      <c r="B6" s="78" t="s">
        <v>171</v>
      </c>
      <c r="C6" s="78" t="s">
        <v>179</v>
      </c>
      <c r="D6" s="78" t="s">
        <v>142</v>
      </c>
      <c r="E6" s="43"/>
    </row>
    <row r="7" spans="1:6" ht="17.100000000000001" customHeight="1" x14ac:dyDescent="0.25">
      <c r="A7" s="30" t="s">
        <v>100</v>
      </c>
      <c r="B7" s="78" t="s">
        <v>186</v>
      </c>
      <c r="C7" s="78" t="s">
        <v>158</v>
      </c>
      <c r="D7" s="78" t="s">
        <v>176</v>
      </c>
      <c r="E7" s="145"/>
    </row>
    <row r="8" spans="1:6" ht="17.100000000000001" customHeight="1" x14ac:dyDescent="0.25">
      <c r="A8" s="30" t="s">
        <v>101</v>
      </c>
      <c r="B8" s="78" t="s">
        <v>151</v>
      </c>
      <c r="C8" s="78" t="s">
        <v>166</v>
      </c>
      <c r="D8" s="78" t="s">
        <v>136</v>
      </c>
      <c r="E8" s="145"/>
    </row>
    <row r="9" spans="1:6" ht="17.100000000000001" customHeight="1" x14ac:dyDescent="0.25">
      <c r="A9" s="30" t="s">
        <v>102</v>
      </c>
      <c r="B9" s="78" t="s">
        <v>182</v>
      </c>
      <c r="C9" s="78" t="s">
        <v>133</v>
      </c>
      <c r="D9" s="78" t="s">
        <v>146</v>
      </c>
      <c r="E9" s="145"/>
      <c r="F9" s="128"/>
    </row>
    <row r="10" spans="1:6" ht="17.100000000000001" customHeight="1" x14ac:dyDescent="0.25">
      <c r="A10" s="30" t="s">
        <v>103</v>
      </c>
      <c r="B10" s="78" t="s">
        <v>154</v>
      </c>
      <c r="C10" s="78" t="s">
        <v>162</v>
      </c>
      <c r="D10" s="78" t="s">
        <v>122</v>
      </c>
      <c r="E10" s="145"/>
    </row>
    <row r="11" spans="1:6" ht="17.100000000000001" customHeight="1" x14ac:dyDescent="0.25">
      <c r="A11" s="30" t="s">
        <v>104</v>
      </c>
      <c r="B11" s="34" t="s">
        <v>135</v>
      </c>
      <c r="C11" s="34" t="s">
        <v>156</v>
      </c>
      <c r="D11" s="34" t="s">
        <v>160</v>
      </c>
      <c r="E11" s="145"/>
    </row>
    <row r="12" spans="1:6" ht="17.100000000000001" customHeight="1" x14ac:dyDescent="0.25">
      <c r="A12" s="30" t="s">
        <v>105</v>
      </c>
      <c r="B12" s="34" t="s">
        <v>174</v>
      </c>
      <c r="C12" s="34" t="s">
        <v>149</v>
      </c>
      <c r="D12" s="34" t="s">
        <v>168</v>
      </c>
      <c r="E12" s="43"/>
    </row>
    <row r="13" spans="1:6" ht="17.100000000000001" customHeight="1" x14ac:dyDescent="0.25">
      <c r="A13" s="82" t="s">
        <v>76</v>
      </c>
      <c r="B13" s="34" t="s">
        <v>139</v>
      </c>
      <c r="C13" s="34" t="s">
        <v>157</v>
      </c>
      <c r="D13" s="34" t="s">
        <v>170</v>
      </c>
      <c r="E13" s="43"/>
    </row>
    <row r="14" spans="1:6" ht="17.100000000000001" customHeight="1" x14ac:dyDescent="0.25">
      <c r="A14" s="82" t="s">
        <v>86</v>
      </c>
      <c r="B14" s="34" t="s">
        <v>163</v>
      </c>
      <c r="C14" s="34" t="s">
        <v>128</v>
      </c>
      <c r="D14" s="34" t="s">
        <v>161</v>
      </c>
      <c r="E14" s="6"/>
    </row>
    <row r="15" spans="1:6" ht="17.100000000000001" customHeight="1" x14ac:dyDescent="0.25">
      <c r="A15" s="82" t="s">
        <v>87</v>
      </c>
      <c r="B15" s="34" t="s">
        <v>150</v>
      </c>
      <c r="C15" s="34" t="s">
        <v>169</v>
      </c>
      <c r="D15" s="34" t="s">
        <v>172</v>
      </c>
      <c r="E15" s="34" t="s">
        <v>131</v>
      </c>
    </row>
    <row r="16" spans="1:6" ht="17.100000000000001" customHeight="1" x14ac:dyDescent="0.25">
      <c r="A16" s="220" t="s">
        <v>84</v>
      </c>
      <c r="B16" s="221"/>
      <c r="C16" s="132"/>
      <c r="D16" s="148"/>
      <c r="E16" s="146"/>
    </row>
    <row r="17" spans="1:9" ht="17.100000000000001" customHeight="1" x14ac:dyDescent="0.25">
      <c r="A17" s="30" t="s">
        <v>98</v>
      </c>
      <c r="B17" s="78" t="s">
        <v>173</v>
      </c>
      <c r="C17" s="78" t="s">
        <v>155</v>
      </c>
      <c r="D17" s="78" t="s">
        <v>152</v>
      </c>
      <c r="E17" s="43"/>
    </row>
    <row r="18" spans="1:9" ht="17.100000000000001" customHeight="1" x14ac:dyDescent="0.25">
      <c r="A18" s="30" t="s">
        <v>99</v>
      </c>
      <c r="B18" s="78" t="s">
        <v>180</v>
      </c>
      <c r="C18" s="78" t="s">
        <v>164</v>
      </c>
      <c r="D18" s="78" t="s">
        <v>183</v>
      </c>
      <c r="E18" s="145"/>
    </row>
    <row r="19" spans="1:9" ht="17.100000000000001" customHeight="1" x14ac:dyDescent="0.25">
      <c r="A19" s="30" t="s">
        <v>100</v>
      </c>
      <c r="B19" s="78" t="s">
        <v>159</v>
      </c>
      <c r="C19" s="78" t="s">
        <v>191</v>
      </c>
      <c r="D19" s="78" t="s">
        <v>187</v>
      </c>
      <c r="E19" s="145"/>
    </row>
    <row r="20" spans="1:9" ht="17.100000000000001" customHeight="1" x14ac:dyDescent="0.25">
      <c r="A20" s="30" t="s">
        <v>101</v>
      </c>
      <c r="B20" s="78" t="s">
        <v>144</v>
      </c>
      <c r="C20" s="78" t="s">
        <v>129</v>
      </c>
      <c r="D20" s="78" t="s">
        <v>134</v>
      </c>
      <c r="E20" s="145"/>
    </row>
    <row r="21" spans="1:9" ht="17.100000000000001" customHeight="1" x14ac:dyDescent="0.25">
      <c r="A21" s="30" t="s">
        <v>102</v>
      </c>
      <c r="B21" s="78" t="s">
        <v>177</v>
      </c>
      <c r="C21" s="78" t="s">
        <v>137</v>
      </c>
      <c r="D21" s="78" t="s">
        <v>167</v>
      </c>
      <c r="E21" s="145"/>
    </row>
    <row r="22" spans="1:9" ht="17.100000000000001" customHeight="1" x14ac:dyDescent="0.25">
      <c r="A22" s="30" t="s">
        <v>103</v>
      </c>
      <c r="B22" s="74" t="s">
        <v>188</v>
      </c>
      <c r="C22" s="74" t="s">
        <v>181</v>
      </c>
      <c r="D22" s="78" t="s">
        <v>145</v>
      </c>
      <c r="E22" s="145"/>
    </row>
    <row r="23" spans="1:9" ht="17.100000000000001" customHeight="1" x14ac:dyDescent="0.25">
      <c r="A23" s="30" t="s">
        <v>104</v>
      </c>
      <c r="B23" s="74" t="s">
        <v>178</v>
      </c>
      <c r="C23" s="74" t="s">
        <v>125</v>
      </c>
      <c r="D23" s="74" t="s">
        <v>153</v>
      </c>
      <c r="E23" s="43"/>
    </row>
    <row r="24" spans="1:9" ht="17.100000000000001" customHeight="1" x14ac:dyDescent="0.25">
      <c r="A24" s="30" t="s">
        <v>105</v>
      </c>
      <c r="B24" s="74" t="s">
        <v>184</v>
      </c>
      <c r="C24" s="34" t="s">
        <v>138</v>
      </c>
      <c r="D24" s="74" t="s">
        <v>192</v>
      </c>
      <c r="E24" s="74" t="s">
        <v>165</v>
      </c>
    </row>
    <row r="25" spans="1:9" ht="17.100000000000001" customHeight="1" x14ac:dyDescent="0.25">
      <c r="A25" s="31"/>
      <c r="B25" s="44"/>
      <c r="C25" s="43"/>
      <c r="D25" s="31"/>
      <c r="E25" s="31"/>
    </row>
    <row r="26" spans="1:9" ht="17.100000000000001" customHeight="1" x14ac:dyDescent="0.25">
      <c r="A26" s="209" t="s">
        <v>49</v>
      </c>
      <c r="B26" s="210"/>
      <c r="C26" s="210"/>
      <c r="D26" s="211"/>
      <c r="E26" s="31"/>
    </row>
    <row r="27" spans="1:9" ht="10.5" customHeight="1" x14ac:dyDescent="0.25">
      <c r="A27" s="212"/>
      <c r="B27" s="213"/>
      <c r="C27" s="213"/>
      <c r="D27" s="214"/>
      <c r="E27" s="31"/>
    </row>
    <row r="28" spans="1:9" ht="10.5" customHeight="1" x14ac:dyDescent="0.25">
      <c r="A28" s="152"/>
      <c r="B28" s="152"/>
      <c r="C28" s="152"/>
      <c r="D28" s="152"/>
      <c r="E28" s="31"/>
    </row>
    <row r="29" spans="1:9" ht="18" customHeight="1" x14ac:dyDescent="0.25">
      <c r="A29" s="215" t="s">
        <v>194</v>
      </c>
      <c r="B29" s="216"/>
      <c r="C29" s="216"/>
      <c r="D29" s="217"/>
      <c r="E29" s="31"/>
    </row>
    <row r="30" spans="1:9" s="141" customFormat="1" ht="10.5" customHeight="1" x14ac:dyDescent="0.25">
      <c r="A30" s="143"/>
      <c r="B30" s="143"/>
      <c r="C30" s="143"/>
      <c r="D30" s="143"/>
      <c r="E30" s="31"/>
      <c r="F30" s="140"/>
    </row>
    <row r="31" spans="1:9" ht="18" customHeight="1" x14ac:dyDescent="0.25">
      <c r="A31" s="215" t="s">
        <v>119</v>
      </c>
      <c r="B31" s="216"/>
      <c r="C31" s="216"/>
      <c r="D31" s="217"/>
      <c r="E31" s="31"/>
      <c r="F31" s="142"/>
      <c r="G31" s="142"/>
      <c r="H31" s="142"/>
      <c r="I31" s="142"/>
    </row>
    <row r="32" spans="1:9" x14ac:dyDescent="0.25">
      <c r="A32" s="31"/>
      <c r="B32" s="31"/>
      <c r="C32" s="31"/>
      <c r="D32" s="31"/>
      <c r="E32" s="31"/>
    </row>
    <row r="33" spans="1:5" ht="7.5" customHeight="1" x14ac:dyDescent="0.25">
      <c r="A33" s="7"/>
      <c r="B33" s="2"/>
      <c r="C33" s="2"/>
      <c r="D33" s="2"/>
      <c r="E33" s="2"/>
    </row>
    <row r="34" spans="1:5" x14ac:dyDescent="0.25">
      <c r="A34" s="208"/>
      <c r="B34" s="208"/>
      <c r="C34" s="208"/>
      <c r="D34" s="208"/>
      <c r="E34" s="208"/>
    </row>
    <row r="35" spans="1:5" x14ac:dyDescent="0.25">
      <c r="A35" s="6"/>
    </row>
  </sheetData>
  <mergeCells count="8">
    <mergeCell ref="A1:E1"/>
    <mergeCell ref="A2:E2"/>
    <mergeCell ref="A34:E34"/>
    <mergeCell ref="A4:B4"/>
    <mergeCell ref="A16:B16"/>
    <mergeCell ref="A26:D27"/>
    <mergeCell ref="A31:D31"/>
    <mergeCell ref="A29:D29"/>
  </mergeCells>
  <printOptions horizontalCentered="1"/>
  <pageMargins left="1.14173228346457" right="0.15748031496063" top="0.59055118110236204" bottom="0.34055118099999998" header="0.196850393700787" footer="0.27559055118110198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1"/>
  <sheetViews>
    <sheetView workbookViewId="0">
      <selection activeCell="I2" sqref="I2"/>
    </sheetView>
  </sheetViews>
  <sheetFormatPr defaultRowHeight="14.25" x14ac:dyDescent="0.2"/>
  <cols>
    <col min="1" max="1" width="4.33203125" style="102" customWidth="1"/>
    <col min="2" max="2" width="24.5546875" style="103" customWidth="1"/>
    <col min="3" max="4" width="6.33203125" style="110" customWidth="1"/>
    <col min="5" max="5" width="6.33203125" style="103" customWidth="1"/>
    <col min="6" max="6" width="6.21875" style="90" customWidth="1"/>
    <col min="7" max="7" width="13.88671875" style="89" customWidth="1"/>
    <col min="8" max="8" width="4.33203125" style="103" customWidth="1"/>
    <col min="9" max="9" width="14.33203125" style="103" customWidth="1"/>
    <col min="10" max="10" width="10.6640625" style="103" customWidth="1"/>
    <col min="11" max="16384" width="8.88671875" style="103"/>
  </cols>
  <sheetData>
    <row r="1" spans="1:13" ht="18" customHeight="1" x14ac:dyDescent="0.2">
      <c r="A1" s="111"/>
      <c r="B1" s="112" t="s">
        <v>45</v>
      </c>
      <c r="C1" s="228" t="s">
        <v>0</v>
      </c>
      <c r="D1" s="228"/>
      <c r="E1" s="228"/>
      <c r="F1" s="93"/>
      <c r="G1" s="87"/>
      <c r="H1" s="114"/>
      <c r="I1" s="114"/>
      <c r="J1" s="114"/>
      <c r="K1" s="114"/>
      <c r="L1" s="114"/>
      <c r="M1" s="114"/>
    </row>
    <row r="2" spans="1:13" ht="12.95" customHeight="1" x14ac:dyDescent="0.25">
      <c r="A2" s="111"/>
      <c r="B2" s="115" t="s">
        <v>46</v>
      </c>
      <c r="C2" s="229" t="s">
        <v>13</v>
      </c>
      <c r="D2" s="231" t="s">
        <v>14</v>
      </c>
      <c r="E2" s="116" t="s">
        <v>12</v>
      </c>
      <c r="F2" s="225" t="s">
        <v>1</v>
      </c>
      <c r="G2" s="226"/>
      <c r="H2" s="118"/>
      <c r="I2" s="114"/>
      <c r="J2" s="114"/>
      <c r="K2" s="114"/>
      <c r="L2" s="114"/>
      <c r="M2" s="114"/>
    </row>
    <row r="3" spans="1:13" ht="12.95" customHeight="1" x14ac:dyDescent="0.25">
      <c r="A3" s="111"/>
      <c r="B3" s="115" t="s">
        <v>47</v>
      </c>
      <c r="C3" s="230"/>
      <c r="D3" s="232"/>
      <c r="E3" s="119" t="s">
        <v>2</v>
      </c>
      <c r="F3" s="225"/>
      <c r="G3" s="226"/>
      <c r="H3" s="118"/>
      <c r="I3" s="114"/>
      <c r="J3" s="114"/>
      <c r="K3" s="114"/>
      <c r="L3" s="114"/>
      <c r="M3" s="114"/>
    </row>
    <row r="4" spans="1:13" ht="17.100000000000001" customHeight="1" x14ac:dyDescent="0.2">
      <c r="A4" s="111"/>
      <c r="B4" s="123" t="s">
        <v>3</v>
      </c>
      <c r="C4" s="124"/>
      <c r="D4" s="124"/>
      <c r="E4" s="124"/>
      <c r="F4" s="112"/>
      <c r="G4" s="124"/>
      <c r="H4" s="114"/>
      <c r="I4" s="223" t="s">
        <v>65</v>
      </c>
      <c r="J4" s="224"/>
      <c r="K4" s="224"/>
      <c r="L4" s="224"/>
      <c r="M4" s="224"/>
    </row>
    <row r="5" spans="1:13" ht="17.100000000000001" customHeight="1" x14ac:dyDescent="0.2">
      <c r="A5" s="111" t="s">
        <v>42</v>
      </c>
      <c r="B5" s="34" t="s">
        <v>166</v>
      </c>
      <c r="C5" s="121">
        <f>VLOOKUP(B5,Players,9,FALSE)</f>
        <v>20</v>
      </c>
      <c r="D5" s="121">
        <f>VLOOKUP(B5,Players,10,FALSE)</f>
        <v>24</v>
      </c>
      <c r="E5" s="86">
        <f>C5+D5</f>
        <v>44</v>
      </c>
      <c r="F5" s="96"/>
      <c r="G5" s="87"/>
      <c r="H5" s="114"/>
      <c r="I5" s="129" t="s">
        <v>72</v>
      </c>
      <c r="J5" s="129" t="s">
        <v>67</v>
      </c>
      <c r="K5" s="129" t="s">
        <v>66</v>
      </c>
      <c r="L5" s="101" t="s">
        <v>68</v>
      </c>
      <c r="M5" s="101" t="s">
        <v>66</v>
      </c>
    </row>
    <row r="6" spans="1:13" ht="17.100000000000001" customHeight="1" x14ac:dyDescent="0.2">
      <c r="A6" s="111" t="s">
        <v>43</v>
      </c>
      <c r="B6" s="74" t="s">
        <v>167</v>
      </c>
      <c r="C6" s="121">
        <f>VLOOKUP(B6,Players,9,FALSE)</f>
        <v>11</v>
      </c>
      <c r="D6" s="121">
        <f>VLOOKUP(B6,Players,10,FALSE)</f>
        <v>16</v>
      </c>
      <c r="E6" s="86">
        <f>C6+D6</f>
        <v>27</v>
      </c>
      <c r="F6" s="96"/>
      <c r="G6" s="87"/>
      <c r="H6" s="114"/>
      <c r="I6" s="135" t="s">
        <v>3</v>
      </c>
      <c r="J6" s="98">
        <f>$E$8</f>
        <v>97</v>
      </c>
      <c r="K6" s="99">
        <f t="shared" ref="K6:K20" si="0">RANK(J6,$J$6:$J$20,0)</f>
        <v>5</v>
      </c>
      <c r="L6" s="100">
        <f>$G$8</f>
        <v>53</v>
      </c>
      <c r="M6" s="99">
        <f t="shared" ref="M6:M20" si="1">RANK(L6,$L$6:$L$20,0)</f>
        <v>3</v>
      </c>
    </row>
    <row r="7" spans="1:13" ht="17.100000000000001" customHeight="1" x14ac:dyDescent="0.2">
      <c r="A7" s="111" t="s">
        <v>44</v>
      </c>
      <c r="B7" s="74" t="s">
        <v>168</v>
      </c>
      <c r="C7" s="121">
        <f>VLOOKUP(B7,Players,9,FALSE)</f>
        <v>17</v>
      </c>
      <c r="D7" s="121">
        <f>VLOOKUP(B7,Players,10,FALSE)</f>
        <v>9</v>
      </c>
      <c r="E7" s="86">
        <f>C7+D7</f>
        <v>26</v>
      </c>
      <c r="F7" s="96"/>
      <c r="G7" s="87"/>
      <c r="H7" s="114"/>
      <c r="I7" s="135" t="s">
        <v>4</v>
      </c>
      <c r="J7" s="98">
        <f>$E$13</f>
        <v>52</v>
      </c>
      <c r="K7" s="99">
        <f t="shared" si="0"/>
        <v>14</v>
      </c>
      <c r="L7" s="100">
        <f>$G$13</f>
        <v>29</v>
      </c>
      <c r="M7" s="99">
        <f t="shared" si="1"/>
        <v>15</v>
      </c>
    </row>
    <row r="8" spans="1:13" ht="17.100000000000001" customHeight="1" x14ac:dyDescent="0.2">
      <c r="A8" s="111"/>
      <c r="B8" s="122" t="s">
        <v>2</v>
      </c>
      <c r="C8" s="86">
        <f>SUM(C5:C7)</f>
        <v>48</v>
      </c>
      <c r="D8" s="86">
        <f>SUM(D5:D7)</f>
        <v>49</v>
      </c>
      <c r="E8" s="88">
        <f>SUM(E5:E7)</f>
        <v>97</v>
      </c>
      <c r="F8" s="93"/>
      <c r="G8" s="86">
        <f>E6+E7</f>
        <v>53</v>
      </c>
      <c r="H8" s="114"/>
      <c r="I8" s="135" t="s">
        <v>39</v>
      </c>
      <c r="J8" s="98">
        <f>$E$18</f>
        <v>87</v>
      </c>
      <c r="K8" s="99">
        <f t="shared" si="0"/>
        <v>7</v>
      </c>
      <c r="L8" s="100">
        <f>$G$18</f>
        <v>43</v>
      </c>
      <c r="M8" s="99">
        <f t="shared" si="1"/>
        <v>7</v>
      </c>
    </row>
    <row r="9" spans="1:13" ht="17.100000000000001" customHeight="1" x14ac:dyDescent="0.2">
      <c r="A9" s="111"/>
      <c r="B9" s="123" t="s">
        <v>4</v>
      </c>
      <c r="C9" s="113"/>
      <c r="D9" s="113"/>
      <c r="E9" s="113"/>
      <c r="F9" s="93"/>
      <c r="G9" s="87"/>
      <c r="H9" s="114"/>
      <c r="I9" s="135" t="s">
        <v>70</v>
      </c>
      <c r="J9" s="98">
        <f>$E$23</f>
        <v>96</v>
      </c>
      <c r="K9" s="99">
        <f t="shared" si="0"/>
        <v>6</v>
      </c>
      <c r="L9" s="100">
        <f>$G$23</f>
        <v>30</v>
      </c>
      <c r="M9" s="99">
        <f t="shared" si="1"/>
        <v>14</v>
      </c>
    </row>
    <row r="10" spans="1:13" ht="17.100000000000001" customHeight="1" x14ac:dyDescent="0.2">
      <c r="A10" s="111" t="s">
        <v>42</v>
      </c>
      <c r="B10" s="74" t="s">
        <v>171</v>
      </c>
      <c r="C10" s="121">
        <f>VLOOKUP(B10,Players,9,FALSE)</f>
        <v>12</v>
      </c>
      <c r="D10" s="121">
        <f>VLOOKUP(B10,Players,10,FALSE)</f>
        <v>11</v>
      </c>
      <c r="E10" s="86">
        <f>C10+D10</f>
        <v>23</v>
      </c>
      <c r="F10" s="96"/>
      <c r="G10" s="87"/>
      <c r="H10" s="114"/>
      <c r="I10" s="135" t="s">
        <v>78</v>
      </c>
      <c r="J10" s="98">
        <f>$E$28</f>
        <v>40</v>
      </c>
      <c r="K10" s="99">
        <f t="shared" si="0"/>
        <v>15</v>
      </c>
      <c r="L10" s="100">
        <f>$G$28</f>
        <v>40</v>
      </c>
      <c r="M10" s="99">
        <f t="shared" si="1"/>
        <v>9</v>
      </c>
    </row>
    <row r="11" spans="1:13" ht="17.100000000000001" customHeight="1" x14ac:dyDescent="0.2">
      <c r="A11" s="111" t="s">
        <v>43</v>
      </c>
      <c r="B11" s="34" t="s">
        <v>173</v>
      </c>
      <c r="C11" s="121">
        <f>VLOOKUP(B11,Players,9,FALSE)</f>
        <v>8</v>
      </c>
      <c r="D11" s="121">
        <f>VLOOKUP(B11,Players,10,FALSE)</f>
        <v>3</v>
      </c>
      <c r="E11" s="86">
        <f>C11+D11</f>
        <v>11</v>
      </c>
      <c r="F11" s="96"/>
      <c r="G11" s="87"/>
      <c r="H11" s="114"/>
      <c r="I11" s="135" t="s">
        <v>5</v>
      </c>
      <c r="J11" s="98">
        <f>$E$33</f>
        <v>101</v>
      </c>
      <c r="K11" s="99">
        <f t="shared" si="0"/>
        <v>3</v>
      </c>
      <c r="L11" s="100">
        <f>$G$33</f>
        <v>43</v>
      </c>
      <c r="M11" s="99">
        <f t="shared" si="1"/>
        <v>7</v>
      </c>
    </row>
    <row r="12" spans="1:13" ht="17.100000000000001" customHeight="1" x14ac:dyDescent="0.2">
      <c r="A12" s="111" t="s">
        <v>44</v>
      </c>
      <c r="B12" s="74" t="s">
        <v>174</v>
      </c>
      <c r="C12" s="121">
        <f>VLOOKUP(B12,Players,9,FALSE)</f>
        <v>10</v>
      </c>
      <c r="D12" s="121">
        <f>VLOOKUP(B12,Players,10,FALSE)</f>
        <v>8</v>
      </c>
      <c r="E12" s="86">
        <f>C12+D12</f>
        <v>18</v>
      </c>
      <c r="F12" s="96"/>
      <c r="G12" s="87"/>
      <c r="H12" s="114"/>
      <c r="I12" s="135" t="s">
        <v>6</v>
      </c>
      <c r="J12" s="98">
        <f>$E$38</f>
        <v>79</v>
      </c>
      <c r="K12" s="99">
        <f t="shared" si="0"/>
        <v>9</v>
      </c>
      <c r="L12" s="100">
        <f>$G$38</f>
        <v>45</v>
      </c>
      <c r="M12" s="99">
        <f t="shared" si="1"/>
        <v>6</v>
      </c>
    </row>
    <row r="13" spans="1:13" ht="17.100000000000001" customHeight="1" x14ac:dyDescent="0.2">
      <c r="A13" s="111"/>
      <c r="B13" s="122" t="s">
        <v>2</v>
      </c>
      <c r="C13" s="86">
        <f>SUM(C10:C12)</f>
        <v>30</v>
      </c>
      <c r="D13" s="86">
        <f>SUM(D10:D12)</f>
        <v>22</v>
      </c>
      <c r="E13" s="88">
        <f>SUM(E10:E12)</f>
        <v>52</v>
      </c>
      <c r="F13" s="96"/>
      <c r="G13" s="86">
        <f>E11+E12</f>
        <v>29</v>
      </c>
      <c r="H13" s="114"/>
      <c r="I13" s="135" t="s">
        <v>147</v>
      </c>
      <c r="J13" s="98">
        <f>$E$43</f>
        <v>99</v>
      </c>
      <c r="K13" s="99">
        <f t="shared" si="0"/>
        <v>4</v>
      </c>
      <c r="L13" s="100">
        <f>$G$43</f>
        <v>50</v>
      </c>
      <c r="M13" s="99">
        <f t="shared" si="1"/>
        <v>5</v>
      </c>
    </row>
    <row r="14" spans="1:13" ht="17.100000000000001" customHeight="1" x14ac:dyDescent="0.2">
      <c r="A14" s="111"/>
      <c r="B14" s="125" t="s">
        <v>39</v>
      </c>
      <c r="C14" s="92"/>
      <c r="D14" s="92"/>
      <c r="E14" s="92"/>
      <c r="F14" s="93"/>
      <c r="G14" s="94"/>
      <c r="H14" s="114"/>
      <c r="I14" s="191" t="s">
        <v>175</v>
      </c>
      <c r="J14" s="192">
        <f>$E$48</f>
        <v>85</v>
      </c>
      <c r="K14" s="193">
        <f t="shared" si="0"/>
        <v>8</v>
      </c>
      <c r="L14" s="194">
        <f>$G$48</f>
        <v>56</v>
      </c>
      <c r="M14" s="193">
        <f t="shared" si="1"/>
        <v>1</v>
      </c>
    </row>
    <row r="15" spans="1:13" ht="17.100000000000001" customHeight="1" x14ac:dyDescent="0.2">
      <c r="A15" s="111" t="s">
        <v>42</v>
      </c>
      <c r="B15" s="74" t="s">
        <v>182</v>
      </c>
      <c r="C15" s="121">
        <f>VLOOKUP(B15,Players,9,FALSE)</f>
        <v>22</v>
      </c>
      <c r="D15" s="121">
        <f>VLOOKUP(B15,Players,10,FALSE)</f>
        <v>22</v>
      </c>
      <c r="E15" s="86">
        <f>C15+D15</f>
        <v>44</v>
      </c>
      <c r="F15" s="96"/>
      <c r="G15" s="94"/>
      <c r="H15" s="114"/>
      <c r="I15" s="135" t="s">
        <v>94</v>
      </c>
      <c r="J15" s="98">
        <f>$E$53</f>
        <v>63</v>
      </c>
      <c r="K15" s="99">
        <f t="shared" si="0"/>
        <v>13</v>
      </c>
      <c r="L15" s="100">
        <f>$G$53</f>
        <v>39</v>
      </c>
      <c r="M15" s="99">
        <f t="shared" si="1"/>
        <v>10</v>
      </c>
    </row>
    <row r="16" spans="1:13" ht="17.100000000000001" customHeight="1" x14ac:dyDescent="0.2">
      <c r="A16" s="111" t="s">
        <v>43</v>
      </c>
      <c r="B16" s="74" t="s">
        <v>183</v>
      </c>
      <c r="C16" s="121">
        <f>VLOOKUP(B16,Players,9,FALSE)</f>
        <v>9</v>
      </c>
      <c r="D16" s="121">
        <f>VLOOKUP(B16,Players,10,FALSE)</f>
        <v>7</v>
      </c>
      <c r="E16" s="86">
        <f>C16+D16</f>
        <v>16</v>
      </c>
      <c r="F16" s="96"/>
      <c r="G16" s="87"/>
      <c r="H16" s="114"/>
      <c r="I16" s="135" t="s">
        <v>7</v>
      </c>
      <c r="J16" s="98">
        <f>$E$58</f>
        <v>122</v>
      </c>
      <c r="K16" s="99">
        <f t="shared" si="0"/>
        <v>1</v>
      </c>
      <c r="L16" s="100">
        <f>$G$58</f>
        <v>56</v>
      </c>
      <c r="M16" s="99">
        <f t="shared" si="1"/>
        <v>1</v>
      </c>
    </row>
    <row r="17" spans="1:13" ht="17.100000000000001" customHeight="1" x14ac:dyDescent="0.2">
      <c r="A17" s="111" t="s">
        <v>44</v>
      </c>
      <c r="B17" s="74" t="s">
        <v>184</v>
      </c>
      <c r="C17" s="121">
        <f>VLOOKUP(B17,Players,9,FALSE)</f>
        <v>13</v>
      </c>
      <c r="D17" s="121">
        <f>VLOOKUP(B17,Players,10,FALSE)</f>
        <v>14</v>
      </c>
      <c r="E17" s="86">
        <f>C17+D17</f>
        <v>27</v>
      </c>
      <c r="F17" s="96"/>
      <c r="G17" s="87"/>
      <c r="H17" s="114"/>
      <c r="I17" s="135" t="s">
        <v>185</v>
      </c>
      <c r="J17" s="98">
        <f>$E$63</f>
        <v>64</v>
      </c>
      <c r="K17" s="99">
        <f t="shared" si="0"/>
        <v>12</v>
      </c>
      <c r="L17" s="100">
        <f>$G$63</f>
        <v>38</v>
      </c>
      <c r="M17" s="99">
        <f t="shared" si="1"/>
        <v>11</v>
      </c>
    </row>
    <row r="18" spans="1:13" ht="17.100000000000001" customHeight="1" x14ac:dyDescent="0.2">
      <c r="A18" s="111"/>
      <c r="B18" s="122" t="s">
        <v>2</v>
      </c>
      <c r="C18" s="86">
        <f>SUM(C15:C17)</f>
        <v>44</v>
      </c>
      <c r="D18" s="86">
        <f t="shared" ref="D18:E18" si="2">SUM(D15:D17)</f>
        <v>43</v>
      </c>
      <c r="E18" s="88">
        <f t="shared" si="2"/>
        <v>87</v>
      </c>
      <c r="F18" s="93"/>
      <c r="G18" s="86">
        <f>E16+E17</f>
        <v>43</v>
      </c>
      <c r="H18" s="114"/>
      <c r="I18" s="135" t="s">
        <v>189</v>
      </c>
      <c r="J18" s="98">
        <f>$E$68</f>
        <v>66</v>
      </c>
      <c r="K18" s="99">
        <f t="shared" si="0"/>
        <v>11</v>
      </c>
      <c r="L18" s="100">
        <f>$G$68</f>
        <v>37</v>
      </c>
      <c r="M18" s="99">
        <f t="shared" si="1"/>
        <v>12</v>
      </c>
    </row>
    <row r="19" spans="1:13" ht="17.100000000000001" customHeight="1" x14ac:dyDescent="0.2">
      <c r="A19" s="126"/>
      <c r="B19" s="120" t="s">
        <v>70</v>
      </c>
      <c r="C19" s="92"/>
      <c r="D19" s="92"/>
      <c r="E19" s="92"/>
      <c r="F19" s="93"/>
      <c r="G19" s="94"/>
      <c r="H19" s="114"/>
      <c r="I19" s="135" t="s">
        <v>96</v>
      </c>
      <c r="J19" s="98">
        <f>$E$73</f>
        <v>69</v>
      </c>
      <c r="K19" s="99">
        <f t="shared" si="0"/>
        <v>10</v>
      </c>
      <c r="L19" s="100">
        <f>$G$73</f>
        <v>32</v>
      </c>
      <c r="M19" s="99">
        <f t="shared" si="1"/>
        <v>13</v>
      </c>
    </row>
    <row r="20" spans="1:13" ht="17.100000000000001" customHeight="1" x14ac:dyDescent="0.2">
      <c r="A20" s="111" t="s">
        <v>42</v>
      </c>
      <c r="B20" s="74" t="s">
        <v>162</v>
      </c>
      <c r="C20" s="121">
        <f>VLOOKUP(B20,Players,9,FALSE)</f>
        <v>32</v>
      </c>
      <c r="D20" s="121">
        <f>VLOOKUP(B20,Players,10,FALSE)</f>
        <v>34</v>
      </c>
      <c r="E20" s="86">
        <f>C20+D20</f>
        <v>66</v>
      </c>
      <c r="F20" s="96"/>
      <c r="G20" s="87"/>
      <c r="H20" s="114"/>
      <c r="I20" s="135" t="s">
        <v>95</v>
      </c>
      <c r="J20" s="98">
        <f>$E$78</f>
        <v>104</v>
      </c>
      <c r="K20" s="99">
        <f t="shared" si="0"/>
        <v>2</v>
      </c>
      <c r="L20" s="100">
        <f>$G$78</f>
        <v>52</v>
      </c>
      <c r="M20" s="99">
        <f t="shared" si="1"/>
        <v>4</v>
      </c>
    </row>
    <row r="21" spans="1:13" ht="17.100000000000001" customHeight="1" x14ac:dyDescent="0.2">
      <c r="A21" s="111" t="s">
        <v>43</v>
      </c>
      <c r="B21" s="34" t="s">
        <v>164</v>
      </c>
      <c r="C21" s="121">
        <f>VLOOKUP(B21,Players,9,FALSE)</f>
        <v>7</v>
      </c>
      <c r="D21" s="121">
        <f>VLOOKUP(B21,Players,10,FALSE)</f>
        <v>5</v>
      </c>
      <c r="E21" s="86">
        <f>C21+D21</f>
        <v>12</v>
      </c>
      <c r="F21" s="96"/>
      <c r="G21" s="87"/>
      <c r="H21" s="114"/>
      <c r="I21" s="114"/>
      <c r="J21" s="114"/>
      <c r="K21" s="114"/>
      <c r="L21" s="114"/>
      <c r="M21" s="114"/>
    </row>
    <row r="22" spans="1:13" ht="17.100000000000001" customHeight="1" x14ac:dyDescent="0.2">
      <c r="A22" s="111" t="s">
        <v>44</v>
      </c>
      <c r="B22" s="74" t="s">
        <v>165</v>
      </c>
      <c r="C22" s="121">
        <f>VLOOKUP(B22,Players,9,FALSE)</f>
        <v>10</v>
      </c>
      <c r="D22" s="121">
        <f>VLOOKUP(B22,Players,10,FALSE)</f>
        <v>8</v>
      </c>
      <c r="E22" s="86">
        <f>C22+D22</f>
        <v>18</v>
      </c>
      <c r="F22" s="96"/>
      <c r="G22" s="87"/>
      <c r="H22" s="114"/>
      <c r="I22" s="114"/>
      <c r="J22" s="114"/>
      <c r="K22" s="114"/>
      <c r="L22" s="114"/>
      <c r="M22" s="114"/>
    </row>
    <row r="23" spans="1:13" ht="17.100000000000001" customHeight="1" x14ac:dyDescent="0.2">
      <c r="A23" s="111"/>
      <c r="B23" s="122" t="s">
        <v>2</v>
      </c>
      <c r="C23" s="86">
        <f>SUM(C20:C22)</f>
        <v>49</v>
      </c>
      <c r="D23" s="86">
        <f>SUM(D20:D22)</f>
        <v>47</v>
      </c>
      <c r="E23" s="88">
        <f>SUM(E20:E22)</f>
        <v>96</v>
      </c>
      <c r="F23" s="96"/>
      <c r="G23" s="86">
        <f>E21+E22</f>
        <v>30</v>
      </c>
      <c r="H23" s="114"/>
      <c r="I23" s="114"/>
      <c r="J23" s="114"/>
      <c r="K23" s="114"/>
      <c r="L23" s="114"/>
      <c r="M23" s="114"/>
    </row>
    <row r="24" spans="1:13" s="90" customFormat="1" ht="17.100000000000001" customHeight="1" x14ac:dyDescent="0.2">
      <c r="A24" s="126"/>
      <c r="B24" s="120" t="s">
        <v>78</v>
      </c>
      <c r="C24" s="92"/>
      <c r="D24" s="92"/>
      <c r="E24" s="92"/>
      <c r="F24" s="93"/>
      <c r="G24" s="94"/>
      <c r="H24" s="112"/>
      <c r="I24" s="114"/>
      <c r="J24" s="114"/>
      <c r="K24" s="114"/>
      <c r="L24" s="114"/>
      <c r="M24" s="114"/>
    </row>
    <row r="25" spans="1:13" ht="17.100000000000001" customHeight="1" x14ac:dyDescent="0.2">
      <c r="A25" s="111" t="s">
        <v>42</v>
      </c>
      <c r="B25" s="78" t="s">
        <v>158</v>
      </c>
      <c r="C25" s="121">
        <f>VLOOKUP(B25,Players,9,FALSE)</f>
        <v>0</v>
      </c>
      <c r="D25" s="121">
        <f>VLOOKUP(B25,Players,10,FALSE)</f>
        <v>0</v>
      </c>
      <c r="E25" s="86">
        <f>C25+D25</f>
        <v>0</v>
      </c>
      <c r="F25" s="96"/>
      <c r="G25" s="87"/>
      <c r="H25" s="114"/>
      <c r="I25" s="112"/>
      <c r="J25" s="112"/>
      <c r="K25" s="112"/>
      <c r="L25" s="112"/>
      <c r="M25" s="114"/>
    </row>
    <row r="26" spans="1:13" ht="17.100000000000001" customHeight="1" x14ac:dyDescent="0.2">
      <c r="A26" s="111" t="s">
        <v>43</v>
      </c>
      <c r="B26" s="74" t="s">
        <v>159</v>
      </c>
      <c r="C26" s="121">
        <f>VLOOKUP(B26,Players,9,FALSE)</f>
        <v>11</v>
      </c>
      <c r="D26" s="121">
        <f>VLOOKUP(B26,Players,10,FALSE)</f>
        <v>7</v>
      </c>
      <c r="E26" s="86">
        <f>C26+D26</f>
        <v>18</v>
      </c>
      <c r="F26" s="96"/>
      <c r="G26" s="87"/>
      <c r="H26" s="114"/>
      <c r="I26" s="112"/>
      <c r="J26" s="112"/>
      <c r="K26" s="112"/>
      <c r="L26" s="112"/>
      <c r="M26" s="114"/>
    </row>
    <row r="27" spans="1:13" ht="17.100000000000001" customHeight="1" x14ac:dyDescent="0.2">
      <c r="A27" s="111" t="s">
        <v>44</v>
      </c>
      <c r="B27" s="74" t="s">
        <v>160</v>
      </c>
      <c r="C27" s="121">
        <f>VLOOKUP(B27,Players,9,FALSE)</f>
        <v>13</v>
      </c>
      <c r="D27" s="121">
        <f>VLOOKUP(B27,Players,10,FALSE)</f>
        <v>9</v>
      </c>
      <c r="E27" s="86">
        <f>C27+D27</f>
        <v>22</v>
      </c>
      <c r="F27" s="96"/>
      <c r="G27" s="87"/>
      <c r="H27" s="114"/>
      <c r="I27" s="112"/>
      <c r="J27" s="112"/>
      <c r="K27" s="112"/>
      <c r="L27" s="112"/>
      <c r="M27" s="114"/>
    </row>
    <row r="28" spans="1:13" ht="17.100000000000001" customHeight="1" x14ac:dyDescent="0.2">
      <c r="A28" s="111"/>
      <c r="B28" s="122" t="s">
        <v>2</v>
      </c>
      <c r="C28" s="86">
        <f>SUM(C25:C27)</f>
        <v>24</v>
      </c>
      <c r="D28" s="86">
        <f>SUM(D25:D27)</f>
        <v>16</v>
      </c>
      <c r="E28" s="88">
        <f>SUM(E25:E27)</f>
        <v>40</v>
      </c>
      <c r="F28" s="96"/>
      <c r="G28" s="86">
        <f>E26+E27</f>
        <v>40</v>
      </c>
      <c r="H28" s="114"/>
      <c r="I28" s="112"/>
      <c r="J28" s="112"/>
      <c r="K28" s="112"/>
      <c r="L28" s="112"/>
      <c r="M28" s="114"/>
    </row>
    <row r="29" spans="1:13" ht="17.100000000000001" customHeight="1" x14ac:dyDescent="0.2">
      <c r="A29" s="111"/>
      <c r="B29" s="123" t="s">
        <v>5</v>
      </c>
      <c r="C29" s="127"/>
      <c r="D29" s="127"/>
      <c r="E29" s="127"/>
      <c r="F29" s="93"/>
      <c r="G29" s="87"/>
      <c r="H29" s="114"/>
      <c r="I29" s="112"/>
      <c r="J29" s="112"/>
      <c r="K29" s="112"/>
      <c r="L29" s="112"/>
      <c r="M29" s="114"/>
    </row>
    <row r="30" spans="1:13" ht="17.100000000000001" customHeight="1" x14ac:dyDescent="0.2">
      <c r="A30" s="111" t="s">
        <v>42</v>
      </c>
      <c r="B30" s="34" t="s">
        <v>154</v>
      </c>
      <c r="C30" s="121">
        <f>VLOOKUP(B30,Players,9,FALSE)</f>
        <v>30</v>
      </c>
      <c r="D30" s="121">
        <f>VLOOKUP(B30,Players,10,FALSE)</f>
        <v>28</v>
      </c>
      <c r="E30" s="86">
        <f>C30+D30</f>
        <v>58</v>
      </c>
      <c r="F30" s="96"/>
      <c r="G30" s="87"/>
      <c r="H30" s="114"/>
      <c r="I30" s="112"/>
      <c r="J30" s="112"/>
      <c r="K30" s="112"/>
      <c r="L30" s="112"/>
      <c r="M30" s="114"/>
    </row>
    <row r="31" spans="1:13" ht="17.100000000000001" customHeight="1" x14ac:dyDescent="0.2">
      <c r="A31" s="111" t="s">
        <v>43</v>
      </c>
      <c r="B31" s="74" t="s">
        <v>155</v>
      </c>
      <c r="C31" s="121">
        <f>VLOOKUP(B31,Players,9,FALSE)</f>
        <v>10</v>
      </c>
      <c r="D31" s="121">
        <f>VLOOKUP(B31,Players,10,FALSE)</f>
        <v>11</v>
      </c>
      <c r="E31" s="86">
        <f>C31+D31</f>
        <v>21</v>
      </c>
      <c r="F31" s="96"/>
      <c r="G31" s="87"/>
      <c r="H31" s="114"/>
      <c r="I31" s="114"/>
      <c r="J31" s="114"/>
      <c r="K31" s="114"/>
      <c r="L31" s="114"/>
      <c r="M31" s="114"/>
    </row>
    <row r="32" spans="1:13" ht="17.100000000000001" customHeight="1" x14ac:dyDescent="0.2">
      <c r="A32" s="111" t="s">
        <v>44</v>
      </c>
      <c r="B32" s="74" t="s">
        <v>156</v>
      </c>
      <c r="C32" s="121">
        <f>VLOOKUP(B32,Players,9,FALSE)</f>
        <v>8</v>
      </c>
      <c r="D32" s="121">
        <f>VLOOKUP(B32,Players,10,FALSE)</f>
        <v>14</v>
      </c>
      <c r="E32" s="86">
        <f>C32+D32</f>
        <v>22</v>
      </c>
      <c r="F32" s="96"/>
      <c r="G32" s="87"/>
      <c r="H32" s="114"/>
      <c r="I32" s="114"/>
      <c r="J32" s="114"/>
      <c r="K32" s="114"/>
      <c r="L32" s="114"/>
      <c r="M32" s="114"/>
    </row>
    <row r="33" spans="1:13" ht="15.75" customHeight="1" x14ac:dyDescent="0.2">
      <c r="A33" s="111"/>
      <c r="B33" s="122" t="s">
        <v>2</v>
      </c>
      <c r="C33" s="86">
        <f>SUM(C30:C32)</f>
        <v>48</v>
      </c>
      <c r="D33" s="86">
        <f>SUM(D30:D32)</f>
        <v>53</v>
      </c>
      <c r="E33" s="88">
        <f>SUM(E30:E32)</f>
        <v>101</v>
      </c>
      <c r="F33" s="96"/>
      <c r="G33" s="86">
        <f>E31+E32</f>
        <v>43</v>
      </c>
      <c r="H33" s="114"/>
      <c r="I33" s="114"/>
      <c r="J33" s="114"/>
      <c r="K33" s="114"/>
      <c r="L33" s="114"/>
      <c r="M33" s="114"/>
    </row>
    <row r="34" spans="1:13" ht="18" customHeight="1" x14ac:dyDescent="0.2">
      <c r="A34" s="111"/>
      <c r="B34" s="120" t="s">
        <v>6</v>
      </c>
      <c r="C34" s="113"/>
      <c r="D34" s="113"/>
      <c r="E34" s="113"/>
      <c r="F34" s="93"/>
      <c r="G34" s="94"/>
      <c r="H34" s="114"/>
      <c r="I34" s="114"/>
      <c r="J34" s="114"/>
      <c r="K34" s="114"/>
      <c r="L34" s="114"/>
      <c r="M34" s="114"/>
    </row>
    <row r="35" spans="1:13" ht="18" customHeight="1" x14ac:dyDescent="0.2">
      <c r="A35" s="111" t="s">
        <v>42</v>
      </c>
      <c r="B35" s="74" t="s">
        <v>151</v>
      </c>
      <c r="C35" s="121">
        <f>VLOOKUP(B35,Players,9,FALSE)</f>
        <v>20</v>
      </c>
      <c r="D35" s="121">
        <f>VLOOKUP(B35,Players,10,FALSE)</f>
        <v>14</v>
      </c>
      <c r="E35" s="86">
        <f>C35+D35</f>
        <v>34</v>
      </c>
      <c r="F35" s="93"/>
      <c r="G35" s="94"/>
      <c r="H35" s="114"/>
      <c r="I35" s="114"/>
      <c r="J35" s="114"/>
      <c r="K35" s="114"/>
      <c r="L35" s="114"/>
      <c r="M35" s="114"/>
    </row>
    <row r="36" spans="1:13" ht="18" customHeight="1" x14ac:dyDescent="0.2">
      <c r="A36" s="111" t="s">
        <v>43</v>
      </c>
      <c r="B36" s="74" t="s">
        <v>152</v>
      </c>
      <c r="C36" s="121">
        <f>VLOOKUP(B36,Players,9,FALSE)</f>
        <v>17</v>
      </c>
      <c r="D36" s="121">
        <f>VLOOKUP(B36,Players,10,FALSE)</f>
        <v>10</v>
      </c>
      <c r="E36" s="86">
        <f>C36+D36</f>
        <v>27</v>
      </c>
      <c r="F36" s="93"/>
      <c r="G36" s="87"/>
      <c r="H36" s="112"/>
      <c r="I36" s="114"/>
      <c r="J36" s="114"/>
      <c r="K36" s="114"/>
      <c r="L36" s="114"/>
      <c r="M36" s="114"/>
    </row>
    <row r="37" spans="1:13" ht="17.100000000000001" customHeight="1" x14ac:dyDescent="0.2">
      <c r="A37" s="111" t="s">
        <v>44</v>
      </c>
      <c r="B37" s="74" t="s">
        <v>153</v>
      </c>
      <c r="C37" s="121">
        <f>VLOOKUP(B37,Players,9,FALSE)</f>
        <v>10</v>
      </c>
      <c r="D37" s="121">
        <f>VLOOKUP(B37,Players,10,FALSE)</f>
        <v>8</v>
      </c>
      <c r="E37" s="86">
        <f>C37+D37</f>
        <v>18</v>
      </c>
      <c r="F37" s="93"/>
      <c r="G37" s="87"/>
      <c r="H37" s="112"/>
      <c r="I37" s="114"/>
      <c r="J37" s="114"/>
      <c r="K37" s="114"/>
      <c r="L37" s="114"/>
      <c r="M37" s="114"/>
    </row>
    <row r="38" spans="1:13" ht="17.100000000000001" customHeight="1" x14ac:dyDescent="0.2">
      <c r="A38" s="111"/>
      <c r="B38" s="122" t="s">
        <v>2</v>
      </c>
      <c r="C38" s="86">
        <f>SUM(C35:C37)</f>
        <v>47</v>
      </c>
      <c r="D38" s="86">
        <f>SUM(D35:D37)</f>
        <v>32</v>
      </c>
      <c r="E38" s="88">
        <f>SUM(E35:E37)</f>
        <v>79</v>
      </c>
      <c r="F38" s="93"/>
      <c r="G38" s="86">
        <f>E36+E37</f>
        <v>45</v>
      </c>
      <c r="H38" s="112"/>
      <c r="I38" s="114"/>
      <c r="J38" s="114"/>
      <c r="K38" s="114"/>
      <c r="L38" s="114"/>
      <c r="M38" s="114"/>
    </row>
    <row r="39" spans="1:13" ht="17.100000000000001" customHeight="1" x14ac:dyDescent="0.2">
      <c r="A39" s="111"/>
      <c r="B39" s="123" t="s">
        <v>147</v>
      </c>
      <c r="C39" s="127"/>
      <c r="D39" s="127"/>
      <c r="E39" s="127"/>
      <c r="F39" s="93"/>
      <c r="G39" s="94"/>
      <c r="H39" s="112"/>
      <c r="I39" s="114"/>
      <c r="J39" s="114"/>
      <c r="K39" s="114"/>
      <c r="L39" s="114"/>
      <c r="M39" s="114"/>
    </row>
    <row r="40" spans="1:13" ht="17.100000000000001" customHeight="1" x14ac:dyDescent="0.2">
      <c r="A40" s="111" t="s">
        <v>42</v>
      </c>
      <c r="B40" s="78" t="s">
        <v>146</v>
      </c>
      <c r="C40" s="121">
        <f>VLOOKUP(B40,Players,9,FALSE)</f>
        <v>32</v>
      </c>
      <c r="D40" s="121">
        <f>VLOOKUP(B40,Players,10,FALSE)</f>
        <v>17</v>
      </c>
      <c r="E40" s="86">
        <f>C40+D40</f>
        <v>49</v>
      </c>
      <c r="F40" s="96"/>
      <c r="G40" s="87"/>
      <c r="H40" s="112"/>
      <c r="I40" s="114"/>
      <c r="J40" s="114"/>
      <c r="K40" s="114"/>
      <c r="L40" s="114"/>
      <c r="M40" s="114"/>
    </row>
    <row r="41" spans="1:13" ht="17.100000000000001" customHeight="1" x14ac:dyDescent="0.2">
      <c r="A41" s="111" t="s">
        <v>43</v>
      </c>
      <c r="B41" s="34" t="s">
        <v>148</v>
      </c>
      <c r="C41" s="121">
        <f>VLOOKUP(B41,Players,9,FALSE)</f>
        <v>12</v>
      </c>
      <c r="D41" s="121">
        <f>VLOOKUP(B41,Players,10,FALSE)</f>
        <v>13</v>
      </c>
      <c r="E41" s="86">
        <f>C41+D41</f>
        <v>25</v>
      </c>
      <c r="F41" s="96"/>
      <c r="G41" s="87"/>
      <c r="H41" s="112"/>
      <c r="I41" s="114"/>
      <c r="J41" s="114"/>
      <c r="K41" s="114"/>
      <c r="L41" s="114"/>
      <c r="M41" s="114"/>
    </row>
    <row r="42" spans="1:13" ht="17.100000000000001" customHeight="1" x14ac:dyDescent="0.2">
      <c r="A42" s="111" t="s">
        <v>44</v>
      </c>
      <c r="B42" s="74" t="s">
        <v>149</v>
      </c>
      <c r="C42" s="121">
        <f>VLOOKUP(B42,Players,9,FALSE)</f>
        <v>15</v>
      </c>
      <c r="D42" s="121">
        <f>VLOOKUP(B42,Players,10,FALSE)</f>
        <v>10</v>
      </c>
      <c r="E42" s="86">
        <f>C42+D42</f>
        <v>25</v>
      </c>
      <c r="F42" s="96"/>
      <c r="G42" s="87"/>
      <c r="H42" s="112"/>
      <c r="I42" s="114"/>
      <c r="J42" s="114"/>
      <c r="K42" s="114"/>
      <c r="L42" s="114"/>
      <c r="M42" s="114"/>
    </row>
    <row r="43" spans="1:13" ht="17.100000000000001" customHeight="1" x14ac:dyDescent="0.2">
      <c r="A43" s="111"/>
      <c r="B43" s="122" t="s">
        <v>2</v>
      </c>
      <c r="C43" s="86">
        <f>SUM(C40:C42)</f>
        <v>59</v>
      </c>
      <c r="D43" s="86">
        <f>SUM(D40:D42)</f>
        <v>40</v>
      </c>
      <c r="E43" s="88">
        <f>SUM(E40:E42)</f>
        <v>99</v>
      </c>
      <c r="F43" s="96"/>
      <c r="G43" s="86">
        <f>E41+E42</f>
        <v>50</v>
      </c>
      <c r="H43" s="112"/>
      <c r="I43" s="114"/>
      <c r="J43" s="114"/>
      <c r="K43" s="114"/>
      <c r="L43" s="114"/>
      <c r="M43" s="114"/>
    </row>
    <row r="44" spans="1:13" ht="17.100000000000001" customHeight="1" x14ac:dyDescent="0.2">
      <c r="A44" s="111"/>
      <c r="B44" s="123" t="s">
        <v>175</v>
      </c>
      <c r="C44" s="92"/>
      <c r="D44" s="92"/>
      <c r="E44" s="92"/>
      <c r="F44" s="93"/>
      <c r="G44" s="87"/>
      <c r="H44" s="112"/>
      <c r="I44" s="114"/>
      <c r="J44" s="114"/>
      <c r="K44" s="114"/>
      <c r="L44" s="114"/>
      <c r="M44" s="114"/>
    </row>
    <row r="45" spans="1:13" ht="17.100000000000001" customHeight="1" x14ac:dyDescent="0.2">
      <c r="A45" s="111" t="s">
        <v>42</v>
      </c>
      <c r="B45" s="74" t="s">
        <v>176</v>
      </c>
      <c r="C45" s="121">
        <f>VLOOKUP(B45,Players,9,FALSE)</f>
        <v>14</v>
      </c>
      <c r="D45" s="121">
        <f>VLOOKUP(B45,Players,10,FALSE)</f>
        <v>15</v>
      </c>
      <c r="E45" s="86">
        <f>C45+D45</f>
        <v>29</v>
      </c>
      <c r="F45" s="96"/>
      <c r="G45" s="87"/>
      <c r="H45" s="112"/>
      <c r="I45" s="87"/>
      <c r="J45" s="114"/>
      <c r="K45" s="114"/>
      <c r="L45" s="114"/>
      <c r="M45" s="114"/>
    </row>
    <row r="46" spans="1:13" ht="17.100000000000001" customHeight="1" x14ac:dyDescent="0.2">
      <c r="A46" s="111" t="s">
        <v>43</v>
      </c>
      <c r="B46" s="74" t="s">
        <v>177</v>
      </c>
      <c r="C46" s="121">
        <f>VLOOKUP(B46,Players,9,FALSE)</f>
        <v>16</v>
      </c>
      <c r="D46" s="121">
        <f>VLOOKUP(B46,Players,10,FALSE)</f>
        <v>15</v>
      </c>
      <c r="E46" s="86">
        <f>C46+D46</f>
        <v>31</v>
      </c>
      <c r="F46" s="96"/>
      <c r="G46" s="87"/>
      <c r="H46" s="112"/>
      <c r="I46" s="114"/>
      <c r="J46" s="114"/>
      <c r="K46" s="114"/>
      <c r="L46" s="114"/>
      <c r="M46" s="114"/>
    </row>
    <row r="47" spans="1:13" ht="17.100000000000001" customHeight="1" x14ac:dyDescent="0.2">
      <c r="A47" s="111" t="s">
        <v>44</v>
      </c>
      <c r="B47" s="74" t="s">
        <v>178</v>
      </c>
      <c r="C47" s="121">
        <f>VLOOKUP(B47,Players,9,FALSE)</f>
        <v>17</v>
      </c>
      <c r="D47" s="121">
        <f>VLOOKUP(B47,Players,10,FALSE)</f>
        <v>8</v>
      </c>
      <c r="E47" s="86">
        <f>C47+D47</f>
        <v>25</v>
      </c>
      <c r="F47" s="96"/>
      <c r="G47" s="87"/>
      <c r="H47" s="112"/>
      <c r="I47" s="114"/>
      <c r="J47" s="114"/>
      <c r="K47" s="114"/>
      <c r="L47" s="114"/>
      <c r="M47" s="114"/>
    </row>
    <row r="48" spans="1:13" ht="17.100000000000001" customHeight="1" x14ac:dyDescent="0.2">
      <c r="A48" s="111"/>
      <c r="B48" s="122" t="s">
        <v>2</v>
      </c>
      <c r="C48" s="86">
        <f>SUM(C45:C47)</f>
        <v>47</v>
      </c>
      <c r="D48" s="86">
        <f>SUM(D45:D47)</f>
        <v>38</v>
      </c>
      <c r="E48" s="88">
        <f>SUM(E45:E47)</f>
        <v>85</v>
      </c>
      <c r="F48" s="96"/>
      <c r="G48" s="86">
        <f>E46+E47</f>
        <v>56</v>
      </c>
      <c r="H48" s="112"/>
      <c r="I48" s="114"/>
      <c r="J48" s="114"/>
      <c r="K48" s="114"/>
      <c r="L48" s="114"/>
      <c r="M48" s="114"/>
    </row>
    <row r="49" spans="1:13" ht="17.100000000000001" customHeight="1" x14ac:dyDescent="0.2">
      <c r="A49" s="111"/>
      <c r="B49" s="123" t="s">
        <v>94</v>
      </c>
      <c r="C49" s="92"/>
      <c r="D49" s="92"/>
      <c r="E49" s="92"/>
      <c r="F49" s="93"/>
      <c r="G49" s="87"/>
      <c r="H49" s="112"/>
      <c r="I49" s="114"/>
      <c r="J49" s="114"/>
      <c r="K49" s="114"/>
      <c r="L49" s="114"/>
      <c r="M49" s="114"/>
    </row>
    <row r="50" spans="1:13" ht="17.100000000000001" customHeight="1" x14ac:dyDescent="0.2">
      <c r="A50" s="111" t="s">
        <v>42</v>
      </c>
      <c r="B50" s="74" t="s">
        <v>143</v>
      </c>
      <c r="C50" s="121">
        <f>VLOOKUP(B50,Players,9,FALSE)</f>
        <v>12</v>
      </c>
      <c r="D50" s="121">
        <f>VLOOKUP(B50,Players,10,FALSE)</f>
        <v>12</v>
      </c>
      <c r="E50" s="86">
        <f>C50+D50</f>
        <v>24</v>
      </c>
      <c r="F50" s="96"/>
      <c r="G50" s="87"/>
      <c r="H50" s="112"/>
      <c r="I50" s="114"/>
      <c r="J50" s="114"/>
      <c r="K50" s="114"/>
      <c r="L50" s="114"/>
      <c r="M50" s="114"/>
    </row>
    <row r="51" spans="1:13" ht="17.100000000000001" customHeight="1" x14ac:dyDescent="0.2">
      <c r="A51" s="111" t="s">
        <v>43</v>
      </c>
      <c r="B51" s="74" t="s">
        <v>144</v>
      </c>
      <c r="C51" s="121">
        <f>VLOOKUP(B51,Players,9,FALSE)</f>
        <v>18</v>
      </c>
      <c r="D51" s="121">
        <f>VLOOKUP(B51,Players,10,FALSE)</f>
        <v>14</v>
      </c>
      <c r="E51" s="86">
        <f>C51+D51</f>
        <v>32</v>
      </c>
      <c r="F51" s="96"/>
      <c r="G51" s="87"/>
      <c r="H51" s="112"/>
      <c r="I51" s="114"/>
      <c r="J51" s="114"/>
      <c r="K51" s="114"/>
      <c r="L51" s="114"/>
      <c r="M51" s="114"/>
    </row>
    <row r="52" spans="1:13" ht="17.100000000000001" customHeight="1" x14ac:dyDescent="0.2">
      <c r="A52" s="111" t="s">
        <v>44</v>
      </c>
      <c r="B52" s="78" t="s">
        <v>145</v>
      </c>
      <c r="C52" s="121">
        <f>VLOOKUP(B52,Players,9,FALSE)</f>
        <v>2</v>
      </c>
      <c r="D52" s="121">
        <f>VLOOKUP(B52,Players,10,FALSE)</f>
        <v>5</v>
      </c>
      <c r="E52" s="86">
        <f>C52+D52</f>
        <v>7</v>
      </c>
      <c r="F52" s="96"/>
      <c r="G52" s="87"/>
      <c r="H52" s="112"/>
      <c r="I52" s="114"/>
      <c r="J52" s="114"/>
      <c r="K52" s="114"/>
      <c r="L52" s="114"/>
      <c r="M52" s="114"/>
    </row>
    <row r="53" spans="1:13" ht="17.100000000000001" customHeight="1" x14ac:dyDescent="0.2">
      <c r="A53" s="111"/>
      <c r="B53" s="122" t="s">
        <v>2</v>
      </c>
      <c r="C53" s="86">
        <f>SUM(C50:C52)</f>
        <v>32</v>
      </c>
      <c r="D53" s="86">
        <f>SUM(D50:D52)</f>
        <v>31</v>
      </c>
      <c r="E53" s="88">
        <f>SUM(E50:E52)</f>
        <v>63</v>
      </c>
      <c r="F53" s="96"/>
      <c r="G53" s="86">
        <f>E51+E52</f>
        <v>39</v>
      </c>
      <c r="H53" s="112"/>
      <c r="I53" s="114"/>
      <c r="J53" s="114"/>
      <c r="K53" s="114"/>
      <c r="L53" s="114"/>
      <c r="M53" s="114"/>
    </row>
    <row r="54" spans="1:13" ht="17.100000000000001" customHeight="1" x14ac:dyDescent="0.2">
      <c r="A54" s="111"/>
      <c r="B54" s="123" t="s">
        <v>7</v>
      </c>
      <c r="C54" s="127"/>
      <c r="D54" s="127"/>
      <c r="E54" s="127"/>
      <c r="F54" s="93"/>
      <c r="G54" s="94"/>
      <c r="H54" s="112"/>
      <c r="I54" s="114"/>
      <c r="J54" s="114"/>
      <c r="K54" s="114"/>
      <c r="L54" s="114"/>
      <c r="M54" s="114"/>
    </row>
    <row r="55" spans="1:13" ht="17.100000000000001" customHeight="1" x14ac:dyDescent="0.2">
      <c r="A55" s="111" t="s">
        <v>42</v>
      </c>
      <c r="B55" s="74" t="s">
        <v>122</v>
      </c>
      <c r="C55" s="121">
        <f>VLOOKUP(B55,Players,9,FALSE)</f>
        <v>32</v>
      </c>
      <c r="D55" s="121">
        <f>VLOOKUP(B55,Players,10,FALSE)</f>
        <v>34</v>
      </c>
      <c r="E55" s="86">
        <f>C55+D55</f>
        <v>66</v>
      </c>
      <c r="F55" s="96"/>
      <c r="G55" s="87"/>
      <c r="H55" s="112"/>
      <c r="I55" s="114"/>
      <c r="J55" s="114"/>
      <c r="K55" s="114"/>
      <c r="L55" s="114"/>
      <c r="M55" s="114"/>
    </row>
    <row r="56" spans="1:13" ht="17.100000000000001" customHeight="1" x14ac:dyDescent="0.2">
      <c r="A56" s="111" t="s">
        <v>43</v>
      </c>
      <c r="B56" s="74" t="s">
        <v>129</v>
      </c>
      <c r="C56" s="121">
        <f>VLOOKUP(B56,Players,9,FALSE)</f>
        <v>16</v>
      </c>
      <c r="D56" s="121">
        <f>VLOOKUP(B56,Players,10,FALSE)</f>
        <v>20</v>
      </c>
      <c r="E56" s="86">
        <f>C56+D56</f>
        <v>36</v>
      </c>
      <c r="F56" s="96"/>
      <c r="G56" s="87"/>
      <c r="H56" s="112"/>
      <c r="I56" s="114"/>
      <c r="J56" s="114"/>
      <c r="K56" s="114"/>
      <c r="L56" s="114"/>
      <c r="M56" s="114"/>
    </row>
    <row r="57" spans="1:13" ht="17.100000000000001" customHeight="1" x14ac:dyDescent="0.2">
      <c r="A57" s="111" t="s">
        <v>44</v>
      </c>
      <c r="B57" s="74" t="s">
        <v>125</v>
      </c>
      <c r="C57" s="121">
        <f>VLOOKUP(B57,Players,9,FALSE)</f>
        <v>10</v>
      </c>
      <c r="D57" s="121">
        <f>VLOOKUP(B57,Players,10,FALSE)</f>
        <v>10</v>
      </c>
      <c r="E57" s="86">
        <f>C57+D57</f>
        <v>20</v>
      </c>
      <c r="F57" s="96"/>
      <c r="G57" s="87"/>
      <c r="H57" s="112"/>
      <c r="I57" s="195"/>
      <c r="J57" s="196"/>
      <c r="K57" s="114"/>
      <c r="L57" s="114"/>
      <c r="M57" s="114"/>
    </row>
    <row r="58" spans="1:13" ht="17.100000000000001" customHeight="1" x14ac:dyDescent="0.2">
      <c r="A58" s="111"/>
      <c r="B58" s="122" t="s">
        <v>2</v>
      </c>
      <c r="C58" s="86">
        <f>SUM(C55:C57)</f>
        <v>58</v>
      </c>
      <c r="D58" s="86">
        <f>SUM(D55:D57)</f>
        <v>64</v>
      </c>
      <c r="E58" s="88">
        <f>SUM(E55:E57)</f>
        <v>122</v>
      </c>
      <c r="F58" s="96"/>
      <c r="G58" s="86">
        <f>E56+E57</f>
        <v>56</v>
      </c>
      <c r="H58" s="112"/>
      <c r="I58" s="195"/>
      <c r="J58" s="196"/>
      <c r="K58" s="114"/>
      <c r="L58" s="114"/>
      <c r="M58" s="114"/>
    </row>
    <row r="59" spans="1:13" ht="17.100000000000001" customHeight="1" x14ac:dyDescent="0.2">
      <c r="A59" s="111"/>
      <c r="B59" s="123" t="s">
        <v>185</v>
      </c>
      <c r="C59" s="127"/>
      <c r="D59" s="127"/>
      <c r="E59" s="127"/>
      <c r="F59" s="93"/>
      <c r="G59" s="94"/>
      <c r="H59" s="112"/>
      <c r="I59" s="195"/>
      <c r="J59" s="196"/>
      <c r="K59" s="114"/>
      <c r="L59" s="114"/>
      <c r="M59" s="114"/>
    </row>
    <row r="60" spans="1:13" ht="17.100000000000001" customHeight="1" x14ac:dyDescent="0.2">
      <c r="A60" s="111" t="s">
        <v>42</v>
      </c>
      <c r="B60" s="74" t="s">
        <v>186</v>
      </c>
      <c r="C60" s="121">
        <f>VLOOKUP(B60,Players,9,FALSE)</f>
        <v>15</v>
      </c>
      <c r="D60" s="121">
        <f>VLOOKUP(B60,Players,10,FALSE)</f>
        <v>11</v>
      </c>
      <c r="E60" s="86">
        <f>C60+D60</f>
        <v>26</v>
      </c>
      <c r="F60" s="96"/>
      <c r="G60" s="87"/>
      <c r="H60" s="112"/>
      <c r="I60" s="114"/>
      <c r="J60" s="114"/>
      <c r="K60" s="114"/>
      <c r="L60" s="114"/>
      <c r="M60" s="114"/>
    </row>
    <row r="61" spans="1:13" ht="17.100000000000001" customHeight="1" x14ac:dyDescent="0.2">
      <c r="A61" s="111" t="s">
        <v>43</v>
      </c>
      <c r="B61" s="34" t="s">
        <v>187</v>
      </c>
      <c r="C61" s="121">
        <f>VLOOKUP(B61,Players,9,FALSE)</f>
        <v>14</v>
      </c>
      <c r="D61" s="121">
        <f>VLOOKUP(B61,Players,10,FALSE)</f>
        <v>8</v>
      </c>
      <c r="E61" s="86">
        <f>C61+D61</f>
        <v>22</v>
      </c>
      <c r="F61" s="96"/>
      <c r="G61" s="87"/>
      <c r="H61" s="112"/>
      <c r="I61" s="114"/>
      <c r="J61" s="114"/>
      <c r="K61" s="114"/>
      <c r="L61" s="114"/>
      <c r="M61" s="114"/>
    </row>
    <row r="62" spans="1:13" ht="17.100000000000001" customHeight="1" x14ac:dyDescent="0.2">
      <c r="A62" s="111" t="s">
        <v>44</v>
      </c>
      <c r="B62" s="74" t="s">
        <v>188</v>
      </c>
      <c r="C62" s="121">
        <f>VLOOKUP(B62,Players,9,FALSE)</f>
        <v>6</v>
      </c>
      <c r="D62" s="121">
        <f>VLOOKUP(B62,Players,10,FALSE)</f>
        <v>10</v>
      </c>
      <c r="E62" s="86">
        <f>C62+D62</f>
        <v>16</v>
      </c>
      <c r="F62" s="96"/>
      <c r="G62" s="87"/>
      <c r="H62" s="112"/>
      <c r="I62" s="114"/>
      <c r="J62" s="114"/>
      <c r="K62" s="114"/>
      <c r="L62" s="114"/>
      <c r="M62" s="114"/>
    </row>
    <row r="63" spans="1:13" ht="17.100000000000001" customHeight="1" x14ac:dyDescent="0.2">
      <c r="A63" s="111"/>
      <c r="B63" s="122" t="s">
        <v>2</v>
      </c>
      <c r="C63" s="86">
        <f>SUM(C60:C62)</f>
        <v>35</v>
      </c>
      <c r="D63" s="86">
        <f>SUM(D60:D62)</f>
        <v>29</v>
      </c>
      <c r="E63" s="88">
        <f>SUM(E60:E62)</f>
        <v>64</v>
      </c>
      <c r="F63" s="96"/>
      <c r="G63" s="86">
        <f>E61+E62</f>
        <v>38</v>
      </c>
      <c r="H63" s="112"/>
      <c r="I63" s="114"/>
      <c r="J63" s="114"/>
      <c r="K63" s="114"/>
      <c r="L63" s="114"/>
      <c r="M63" s="114"/>
    </row>
    <row r="64" spans="1:13" ht="17.100000000000001" customHeight="1" x14ac:dyDescent="0.2">
      <c r="A64" s="111"/>
      <c r="B64" s="123" t="s">
        <v>189</v>
      </c>
      <c r="C64" s="188"/>
      <c r="D64" s="188"/>
      <c r="E64" s="188"/>
      <c r="F64" s="91"/>
      <c r="G64" s="190"/>
      <c r="H64" s="112"/>
      <c r="I64" s="114"/>
      <c r="J64" s="114"/>
      <c r="K64" s="114"/>
      <c r="L64" s="114"/>
      <c r="M64" s="114"/>
    </row>
    <row r="65" spans="1:13" ht="17.100000000000001" customHeight="1" x14ac:dyDescent="0.2">
      <c r="A65" s="111" t="s">
        <v>42</v>
      </c>
      <c r="B65" s="74" t="s">
        <v>190</v>
      </c>
      <c r="C65" s="121">
        <f>VLOOKUP(B65,Players,9,FALSE)</f>
        <v>15</v>
      </c>
      <c r="D65" s="121">
        <f>VLOOKUP(B65,Players,10,FALSE)</f>
        <v>14</v>
      </c>
      <c r="E65" s="86">
        <f>C65+D65</f>
        <v>29</v>
      </c>
      <c r="F65" s="91"/>
      <c r="G65" s="190"/>
      <c r="H65" s="112"/>
      <c r="I65" s="114"/>
      <c r="J65" s="114"/>
      <c r="K65" s="114"/>
      <c r="L65" s="114"/>
      <c r="M65" s="114"/>
    </row>
    <row r="66" spans="1:13" ht="17.100000000000001" customHeight="1" x14ac:dyDescent="0.2">
      <c r="A66" s="111" t="s">
        <v>43</v>
      </c>
      <c r="B66" s="74" t="s">
        <v>191</v>
      </c>
      <c r="C66" s="121">
        <f>VLOOKUP(B66,Players,9,FALSE)</f>
        <v>8</v>
      </c>
      <c r="D66" s="121">
        <f>VLOOKUP(B66,Players,10,FALSE)</f>
        <v>7</v>
      </c>
      <c r="E66" s="86">
        <f>C66+D66</f>
        <v>15</v>
      </c>
      <c r="F66" s="91"/>
      <c r="G66" s="190"/>
      <c r="H66" s="112"/>
      <c r="I66" s="114"/>
      <c r="J66" s="114"/>
      <c r="K66" s="114"/>
      <c r="L66" s="114"/>
      <c r="M66" s="114"/>
    </row>
    <row r="67" spans="1:13" ht="17.100000000000001" customHeight="1" x14ac:dyDescent="0.2">
      <c r="A67" s="111" t="s">
        <v>44</v>
      </c>
      <c r="B67" s="74" t="s">
        <v>192</v>
      </c>
      <c r="C67" s="121">
        <f>VLOOKUP(B67,Players,9,FALSE)</f>
        <v>14</v>
      </c>
      <c r="D67" s="121">
        <f>VLOOKUP(B67,Players,10,FALSE)</f>
        <v>8</v>
      </c>
      <c r="E67" s="86">
        <f>C67+D67</f>
        <v>22</v>
      </c>
      <c r="F67" s="91"/>
      <c r="G67" s="190"/>
      <c r="H67" s="117"/>
      <c r="I67" s="114"/>
      <c r="J67" s="114"/>
      <c r="K67" s="114"/>
      <c r="L67" s="114"/>
      <c r="M67" s="114"/>
    </row>
    <row r="68" spans="1:13" ht="17.100000000000001" customHeight="1" x14ac:dyDescent="0.2">
      <c r="A68" s="111"/>
      <c r="B68" s="122" t="s">
        <v>2</v>
      </c>
      <c r="C68" s="86">
        <f>SUM(C65:C67)</f>
        <v>37</v>
      </c>
      <c r="D68" s="86">
        <f>SUM(D65:D67)</f>
        <v>29</v>
      </c>
      <c r="E68" s="88">
        <f>SUM(E65:E67)</f>
        <v>66</v>
      </c>
      <c r="F68" s="91"/>
      <c r="G68" s="86">
        <f>E66+E67</f>
        <v>37</v>
      </c>
      <c r="H68" s="117"/>
      <c r="I68" s="114"/>
      <c r="J68" s="114"/>
      <c r="K68" s="114"/>
      <c r="L68" s="114"/>
      <c r="M68" s="114"/>
    </row>
    <row r="69" spans="1:13" ht="17.100000000000001" customHeight="1" x14ac:dyDescent="0.2">
      <c r="A69" s="111"/>
      <c r="B69" s="123" t="s">
        <v>96</v>
      </c>
      <c r="C69" s="113"/>
      <c r="D69" s="113"/>
      <c r="E69" s="113"/>
      <c r="F69" s="91"/>
      <c r="G69" s="85"/>
      <c r="H69" s="117"/>
      <c r="I69" s="114"/>
      <c r="J69" s="114"/>
      <c r="K69" s="114"/>
      <c r="L69" s="114"/>
      <c r="M69" s="114"/>
    </row>
    <row r="70" spans="1:13" ht="17.100000000000001" customHeight="1" x14ac:dyDescent="0.2">
      <c r="A70" s="111" t="s">
        <v>42</v>
      </c>
      <c r="B70" s="74" t="s">
        <v>179</v>
      </c>
      <c r="C70" s="121">
        <f>VLOOKUP(B70,Players,9,FALSE)</f>
        <v>18</v>
      </c>
      <c r="D70" s="121">
        <f>VLOOKUP(B70,Players,10,FALSE)</f>
        <v>19</v>
      </c>
      <c r="E70" s="86">
        <f>C70+D70</f>
        <v>37</v>
      </c>
      <c r="F70" s="91"/>
      <c r="G70" s="85"/>
      <c r="H70" s="117"/>
    </row>
    <row r="71" spans="1:13" ht="17.100000000000001" customHeight="1" x14ac:dyDescent="0.2">
      <c r="A71" s="111" t="s">
        <v>43</v>
      </c>
      <c r="B71" s="74" t="s">
        <v>180</v>
      </c>
      <c r="C71" s="121">
        <f>VLOOKUP(B71,Players,9,FALSE)</f>
        <v>12</v>
      </c>
      <c r="D71" s="121">
        <f>VLOOKUP(B71,Players,10,FALSE)</f>
        <v>4</v>
      </c>
      <c r="E71" s="86">
        <f>C71+D71</f>
        <v>16</v>
      </c>
      <c r="F71" s="91"/>
      <c r="G71" s="85"/>
      <c r="H71" s="117"/>
    </row>
    <row r="72" spans="1:13" ht="17.100000000000001" customHeight="1" x14ac:dyDescent="0.2">
      <c r="A72" s="111" t="s">
        <v>44</v>
      </c>
      <c r="B72" s="74" t="s">
        <v>181</v>
      </c>
      <c r="C72" s="121">
        <f>VLOOKUP(B72,Players,9,FALSE)</f>
        <v>8</v>
      </c>
      <c r="D72" s="121">
        <f>VLOOKUP(B72,Players,10,FALSE)</f>
        <v>8</v>
      </c>
      <c r="E72" s="86">
        <f>C72+D72</f>
        <v>16</v>
      </c>
      <c r="F72" s="91"/>
      <c r="G72" s="85"/>
      <c r="H72" s="187"/>
    </row>
    <row r="73" spans="1:13" ht="17.100000000000001" customHeight="1" x14ac:dyDescent="0.2">
      <c r="A73" s="111"/>
      <c r="B73" s="122" t="s">
        <v>2</v>
      </c>
      <c r="C73" s="86">
        <f>SUM(C70:C72)</f>
        <v>38</v>
      </c>
      <c r="D73" s="86">
        <f>SUM(D70:D72)</f>
        <v>31</v>
      </c>
      <c r="E73" s="88">
        <f>SUM(E70:E72)</f>
        <v>69</v>
      </c>
      <c r="F73" s="91"/>
      <c r="G73" s="86">
        <f>E71+E72</f>
        <v>32</v>
      </c>
      <c r="H73" s="187"/>
    </row>
    <row r="74" spans="1:13" ht="17.100000000000001" customHeight="1" x14ac:dyDescent="0.2">
      <c r="A74" s="111"/>
      <c r="B74" s="123" t="s">
        <v>95</v>
      </c>
      <c r="C74" s="113"/>
      <c r="D74" s="113"/>
      <c r="E74" s="113"/>
      <c r="F74" s="91"/>
      <c r="G74" s="85"/>
      <c r="H74" s="187"/>
    </row>
    <row r="75" spans="1:13" ht="17.100000000000001" customHeight="1" x14ac:dyDescent="0.2">
      <c r="A75" s="111" t="s">
        <v>42</v>
      </c>
      <c r="B75" s="34" t="s">
        <v>133</v>
      </c>
      <c r="C75" s="121">
        <f>VLOOKUP(B75,Players,9,FALSE)</f>
        <v>29</v>
      </c>
      <c r="D75" s="121">
        <f>VLOOKUP(B75,Players,10,FALSE)</f>
        <v>23</v>
      </c>
      <c r="E75" s="86">
        <f>C75+D75</f>
        <v>52</v>
      </c>
      <c r="F75" s="91"/>
      <c r="G75" s="85"/>
      <c r="H75" s="187"/>
    </row>
    <row r="76" spans="1:13" ht="17.100000000000001" customHeight="1" x14ac:dyDescent="0.2">
      <c r="A76" s="111" t="s">
        <v>43</v>
      </c>
      <c r="B76" s="74" t="s">
        <v>134</v>
      </c>
      <c r="C76" s="121">
        <f>VLOOKUP(B76,Players,9,FALSE)</f>
        <v>13</v>
      </c>
      <c r="D76" s="121">
        <f>VLOOKUP(B76,Players,10,FALSE)</f>
        <v>16</v>
      </c>
      <c r="E76" s="86">
        <f>C76+D76</f>
        <v>29</v>
      </c>
      <c r="F76" s="91"/>
      <c r="G76" s="85"/>
      <c r="H76" s="187"/>
    </row>
    <row r="77" spans="1:13" ht="17.100000000000001" customHeight="1" x14ac:dyDescent="0.2">
      <c r="A77" s="111" t="s">
        <v>44</v>
      </c>
      <c r="B77" s="34" t="s">
        <v>135</v>
      </c>
      <c r="C77" s="121">
        <f>VLOOKUP(B77,Players,9,FALSE)</f>
        <v>12</v>
      </c>
      <c r="D77" s="121">
        <f>VLOOKUP(B77,Players,10,FALSE)</f>
        <v>11</v>
      </c>
      <c r="E77" s="86">
        <f>C77+D77</f>
        <v>23</v>
      </c>
      <c r="F77" s="91"/>
      <c r="G77" s="85"/>
      <c r="H77" s="189"/>
    </row>
    <row r="78" spans="1:13" ht="17.100000000000001" customHeight="1" x14ac:dyDescent="0.2">
      <c r="A78" s="111"/>
      <c r="B78" s="122" t="s">
        <v>2</v>
      </c>
      <c r="C78" s="86">
        <f>SUM(C75:C77)</f>
        <v>54</v>
      </c>
      <c r="D78" s="86">
        <f>SUM(D75:D77)</f>
        <v>50</v>
      </c>
      <c r="E78" s="88">
        <f>SUM(E75:E77)</f>
        <v>104</v>
      </c>
      <c r="F78" s="91"/>
      <c r="G78" s="86">
        <f>E76+E77</f>
        <v>52</v>
      </c>
      <c r="H78" s="189"/>
    </row>
    <row r="79" spans="1:13" ht="17.100000000000001" customHeight="1" x14ac:dyDescent="0.2">
      <c r="B79" s="90"/>
      <c r="C79" s="85"/>
      <c r="D79" s="85"/>
      <c r="E79" s="85"/>
      <c r="F79" s="91"/>
      <c r="G79" s="85"/>
      <c r="H79" s="189"/>
    </row>
    <row r="80" spans="1:13" ht="17.100000000000001" customHeight="1" x14ac:dyDescent="0.2">
      <c r="B80" s="90" t="s">
        <v>32</v>
      </c>
      <c r="C80" s="85"/>
      <c r="D80" s="85"/>
      <c r="E80" s="85"/>
      <c r="F80" s="91"/>
      <c r="G80" s="227"/>
      <c r="H80" s="189"/>
    </row>
    <row r="81" spans="1:13" ht="17.100000000000001" customHeight="1" x14ac:dyDescent="0.2">
      <c r="B81" s="90" t="s">
        <v>33</v>
      </c>
      <c r="C81" s="85"/>
      <c r="D81" s="85"/>
      <c r="E81" s="85"/>
      <c r="F81" s="91"/>
      <c r="G81" s="227"/>
      <c r="H81" s="189"/>
    </row>
    <row r="82" spans="1:13" ht="17.100000000000001" customHeight="1" x14ac:dyDescent="0.2">
      <c r="B82" s="90" t="s">
        <v>34</v>
      </c>
      <c r="C82" s="104"/>
      <c r="D82" s="104"/>
      <c r="E82" s="90"/>
      <c r="F82" s="91"/>
      <c r="G82" s="85"/>
    </row>
    <row r="83" spans="1:13" s="90" customFormat="1" ht="16.5" customHeight="1" x14ac:dyDescent="0.2">
      <c r="A83" s="102"/>
      <c r="B83" s="106"/>
      <c r="C83" s="107"/>
      <c r="D83" s="107"/>
      <c r="E83" s="108"/>
      <c r="F83" s="91"/>
      <c r="G83" s="85"/>
      <c r="I83" s="103"/>
      <c r="J83" s="103"/>
      <c r="K83" s="103"/>
      <c r="L83" s="103"/>
      <c r="M83" s="103"/>
    </row>
    <row r="84" spans="1:13" s="90" customFormat="1" ht="16.5" customHeight="1" x14ac:dyDescent="0.2">
      <c r="A84" s="105"/>
      <c r="C84" s="227"/>
      <c r="D84" s="227"/>
      <c r="E84" s="227"/>
      <c r="F84" s="91"/>
      <c r="G84" s="85"/>
      <c r="I84" s="103"/>
      <c r="J84" s="103"/>
      <c r="K84" s="103"/>
      <c r="L84" s="103"/>
    </row>
    <row r="85" spans="1:13" s="90" customFormat="1" ht="16.5" customHeight="1" x14ac:dyDescent="0.25">
      <c r="A85" s="105"/>
      <c r="B85" s="90" t="s">
        <v>106</v>
      </c>
      <c r="C85" s="222"/>
      <c r="D85" s="222"/>
      <c r="E85" s="109"/>
      <c r="F85" s="91"/>
      <c r="G85" s="85"/>
      <c r="I85" s="103"/>
      <c r="J85" s="103"/>
      <c r="K85" s="103"/>
      <c r="L85" s="103"/>
    </row>
    <row r="86" spans="1:13" s="90" customFormat="1" ht="17.100000000000001" customHeight="1" x14ac:dyDescent="0.25">
      <c r="A86" s="105"/>
      <c r="C86" s="222"/>
      <c r="D86" s="222"/>
      <c r="E86" s="109"/>
      <c r="F86" s="91"/>
      <c r="G86" s="95"/>
      <c r="I86" s="103"/>
      <c r="J86" s="103"/>
      <c r="K86" s="103"/>
      <c r="L86" s="103"/>
    </row>
    <row r="87" spans="1:13" s="90" customFormat="1" ht="17.100000000000001" customHeight="1" x14ac:dyDescent="0.2">
      <c r="A87" s="105"/>
      <c r="C87" s="104"/>
      <c r="D87" s="104"/>
      <c r="F87" s="91"/>
      <c r="G87" s="85"/>
    </row>
    <row r="88" spans="1:13" s="90" customFormat="1" ht="17.100000000000001" customHeight="1" x14ac:dyDescent="0.2">
      <c r="A88" s="105"/>
      <c r="C88" s="104"/>
      <c r="D88" s="104"/>
      <c r="F88" s="91"/>
      <c r="G88" s="85"/>
    </row>
    <row r="89" spans="1:13" s="90" customFormat="1" ht="17.100000000000001" customHeight="1" x14ac:dyDescent="0.2">
      <c r="A89" s="105"/>
      <c r="C89" s="104"/>
      <c r="D89" s="104"/>
      <c r="F89" s="91"/>
      <c r="G89" s="85"/>
    </row>
    <row r="90" spans="1:13" s="90" customFormat="1" ht="17.100000000000001" customHeight="1" x14ac:dyDescent="0.2">
      <c r="A90" s="105"/>
      <c r="C90" s="104"/>
      <c r="D90" s="104"/>
      <c r="F90" s="91"/>
      <c r="G90" s="85"/>
    </row>
    <row r="91" spans="1:13" s="90" customFormat="1" ht="17.100000000000001" customHeight="1" x14ac:dyDescent="0.2">
      <c r="A91" s="105"/>
      <c r="B91" s="105"/>
      <c r="C91" s="107"/>
      <c r="D91" s="107"/>
      <c r="E91" s="108"/>
      <c r="F91" s="91"/>
      <c r="G91" s="95"/>
    </row>
    <row r="92" spans="1:13" s="90" customFormat="1" ht="17.100000000000001" customHeight="1" x14ac:dyDescent="0.2">
      <c r="A92" s="105"/>
      <c r="C92" s="104"/>
      <c r="D92" s="104"/>
      <c r="F92" s="91"/>
      <c r="G92" s="85"/>
    </row>
    <row r="93" spans="1:13" s="90" customFormat="1" ht="17.100000000000001" customHeight="1" x14ac:dyDescent="0.2">
      <c r="A93" s="105"/>
      <c r="C93" s="104"/>
      <c r="D93" s="104"/>
      <c r="F93" s="91"/>
      <c r="G93" s="85"/>
    </row>
    <row r="94" spans="1:13" s="90" customFormat="1" ht="17.100000000000001" customHeight="1" x14ac:dyDescent="0.2">
      <c r="A94" s="105"/>
      <c r="C94" s="104"/>
      <c r="D94" s="104"/>
      <c r="F94" s="91"/>
      <c r="G94" s="85"/>
    </row>
    <row r="95" spans="1:13" s="90" customFormat="1" ht="17.100000000000001" customHeight="1" x14ac:dyDescent="0.2">
      <c r="A95" s="105"/>
      <c r="C95" s="104"/>
      <c r="D95" s="104"/>
      <c r="F95" s="91"/>
      <c r="G95" s="85"/>
    </row>
    <row r="96" spans="1:13" s="90" customFormat="1" ht="17.100000000000001" customHeight="1" x14ac:dyDescent="0.2">
      <c r="A96" s="105"/>
      <c r="B96" s="105"/>
      <c r="C96" s="107"/>
      <c r="D96" s="107"/>
      <c r="E96" s="108"/>
      <c r="F96" s="91"/>
      <c r="G96" s="95"/>
    </row>
    <row r="97" spans="1:7" s="90" customFormat="1" ht="17.100000000000001" customHeight="1" x14ac:dyDescent="0.2">
      <c r="A97" s="105"/>
      <c r="C97" s="104"/>
      <c r="D97" s="104"/>
      <c r="F97" s="91"/>
      <c r="G97" s="85"/>
    </row>
    <row r="98" spans="1:7" s="90" customFormat="1" ht="17.100000000000001" customHeight="1" x14ac:dyDescent="0.2">
      <c r="A98" s="105"/>
      <c r="C98" s="104"/>
      <c r="D98" s="104"/>
      <c r="F98" s="91"/>
      <c r="G98" s="85"/>
    </row>
    <row r="99" spans="1:7" s="90" customFormat="1" ht="17.100000000000001" customHeight="1" x14ac:dyDescent="0.2">
      <c r="A99" s="105"/>
      <c r="C99" s="104"/>
      <c r="D99" s="104"/>
      <c r="F99" s="91"/>
      <c r="G99" s="85"/>
    </row>
    <row r="100" spans="1:7" s="90" customFormat="1" ht="17.100000000000001" customHeight="1" x14ac:dyDescent="0.2">
      <c r="A100" s="105"/>
      <c r="C100" s="104"/>
      <c r="D100" s="104"/>
      <c r="F100" s="91"/>
      <c r="G100" s="85"/>
    </row>
    <row r="101" spans="1:7" s="90" customFormat="1" ht="17.100000000000001" customHeight="1" x14ac:dyDescent="0.2">
      <c r="A101" s="105"/>
      <c r="B101" s="105"/>
      <c r="C101" s="107"/>
      <c r="D101" s="107"/>
      <c r="E101" s="108"/>
      <c r="F101" s="91"/>
      <c r="G101" s="95"/>
    </row>
    <row r="102" spans="1:7" s="90" customFormat="1" ht="17.100000000000001" customHeight="1" x14ac:dyDescent="0.2">
      <c r="A102" s="105"/>
      <c r="C102" s="104"/>
      <c r="D102" s="104"/>
      <c r="F102" s="91"/>
      <c r="G102" s="85"/>
    </row>
    <row r="103" spans="1:7" s="90" customFormat="1" ht="17.100000000000001" customHeight="1" x14ac:dyDescent="0.2">
      <c r="A103" s="105"/>
      <c r="C103" s="104"/>
      <c r="D103" s="104"/>
      <c r="F103" s="91"/>
      <c r="G103" s="85"/>
    </row>
    <row r="104" spans="1:7" s="90" customFormat="1" ht="17.100000000000001" customHeight="1" x14ac:dyDescent="0.2">
      <c r="A104" s="105"/>
      <c r="C104" s="104"/>
      <c r="D104" s="104"/>
      <c r="F104" s="91"/>
      <c r="G104" s="85"/>
    </row>
    <row r="105" spans="1:7" s="90" customFormat="1" ht="17.100000000000001" customHeight="1" x14ac:dyDescent="0.2">
      <c r="A105" s="105"/>
      <c r="C105" s="104"/>
      <c r="D105" s="104"/>
      <c r="F105" s="91"/>
      <c r="G105" s="85"/>
    </row>
    <row r="106" spans="1:7" s="90" customFormat="1" ht="17.100000000000001" customHeight="1" x14ac:dyDescent="0.2">
      <c r="A106" s="105"/>
      <c r="B106" s="105"/>
      <c r="C106" s="107"/>
      <c r="D106" s="107"/>
      <c r="E106" s="108"/>
      <c r="F106" s="91"/>
      <c r="G106" s="95"/>
    </row>
    <row r="107" spans="1:7" s="90" customFormat="1" ht="17.100000000000001" customHeight="1" x14ac:dyDescent="0.2">
      <c r="A107" s="105"/>
      <c r="C107" s="104"/>
      <c r="D107" s="104"/>
      <c r="F107" s="91"/>
      <c r="G107" s="85"/>
    </row>
    <row r="108" spans="1:7" s="90" customFormat="1" ht="17.100000000000001" customHeight="1" x14ac:dyDescent="0.2">
      <c r="A108" s="105"/>
      <c r="C108" s="104"/>
      <c r="D108" s="104"/>
      <c r="F108" s="91"/>
      <c r="G108" s="85"/>
    </row>
    <row r="109" spans="1:7" s="90" customFormat="1" ht="17.100000000000001" customHeight="1" x14ac:dyDescent="0.2">
      <c r="A109" s="105"/>
      <c r="C109" s="104"/>
      <c r="D109" s="104"/>
      <c r="F109" s="91"/>
      <c r="G109" s="85"/>
    </row>
    <row r="110" spans="1:7" s="90" customFormat="1" ht="17.100000000000001" customHeight="1" x14ac:dyDescent="0.2">
      <c r="A110" s="105"/>
      <c r="C110" s="104"/>
      <c r="D110" s="104"/>
      <c r="F110" s="91"/>
      <c r="G110" s="85"/>
    </row>
    <row r="111" spans="1:7" s="90" customFormat="1" ht="17.100000000000001" customHeight="1" x14ac:dyDescent="0.2">
      <c r="A111" s="105"/>
      <c r="B111" s="105"/>
      <c r="C111" s="107"/>
      <c r="D111" s="107"/>
      <c r="E111" s="108"/>
      <c r="F111" s="91"/>
      <c r="G111" s="95"/>
    </row>
    <row r="112" spans="1:7" s="90" customFormat="1" ht="17.100000000000001" customHeight="1" x14ac:dyDescent="0.2">
      <c r="A112" s="105"/>
      <c r="C112" s="104"/>
      <c r="D112" s="104"/>
      <c r="G112" s="85"/>
    </row>
    <row r="113" spans="1:13" s="90" customFormat="1" ht="17.100000000000001" customHeight="1" x14ac:dyDescent="0.2">
      <c r="A113" s="105"/>
      <c r="C113" s="104"/>
      <c r="D113" s="104"/>
      <c r="G113" s="85"/>
    </row>
    <row r="114" spans="1:13" s="90" customFormat="1" ht="17.100000000000001" customHeight="1" x14ac:dyDescent="0.2">
      <c r="A114" s="105"/>
      <c r="C114" s="104"/>
      <c r="D114" s="104"/>
      <c r="G114" s="89"/>
    </row>
    <row r="115" spans="1:13" s="90" customFormat="1" ht="17.100000000000001" customHeight="1" x14ac:dyDescent="0.2">
      <c r="A115" s="105"/>
      <c r="C115" s="104"/>
      <c r="D115" s="104"/>
      <c r="G115" s="89"/>
    </row>
    <row r="116" spans="1:13" s="90" customFormat="1" ht="17.100000000000001" customHeight="1" x14ac:dyDescent="0.2">
      <c r="A116" s="105"/>
      <c r="B116" s="105"/>
      <c r="C116" s="107"/>
      <c r="D116" s="107"/>
      <c r="E116" s="108"/>
      <c r="G116" s="89"/>
    </row>
    <row r="117" spans="1:13" s="90" customFormat="1" ht="17.100000000000001" customHeight="1" x14ac:dyDescent="0.2">
      <c r="A117" s="105"/>
      <c r="C117" s="104"/>
      <c r="D117" s="104"/>
      <c r="G117" s="89"/>
    </row>
    <row r="118" spans="1:13" ht="17.100000000000001" customHeight="1" x14ac:dyDescent="0.2">
      <c r="A118" s="105"/>
      <c r="B118" s="90"/>
      <c r="C118" s="104"/>
      <c r="D118" s="104"/>
      <c r="E118" s="90"/>
      <c r="I118" s="90"/>
      <c r="J118" s="90"/>
      <c r="K118" s="90"/>
      <c r="L118" s="90"/>
      <c r="M118" s="90"/>
    </row>
    <row r="119" spans="1:13" ht="21.95" customHeight="1" x14ac:dyDescent="0.2">
      <c r="I119" s="90"/>
      <c r="J119" s="90"/>
      <c r="K119" s="90"/>
      <c r="L119" s="90"/>
    </row>
    <row r="120" spans="1:13" ht="21.95" customHeight="1" x14ac:dyDescent="0.2">
      <c r="I120" s="90"/>
      <c r="J120" s="90"/>
      <c r="K120" s="90"/>
      <c r="L120" s="90"/>
    </row>
    <row r="121" spans="1:13" x14ac:dyDescent="0.2">
      <c r="I121" s="90"/>
      <c r="J121" s="90"/>
      <c r="K121" s="90"/>
      <c r="L121" s="90"/>
    </row>
  </sheetData>
  <sheetProtection algorithmName="SHA-512" hashValue="anBW2AbR6Pc5AUA30Th9BZNA3gapTlKY0NGkj+BoAaznzzYICTEG+mSHKgNwnxvRi4neW3lJ2kLnABBgvA8WSw==" saltValue="lmM6Fx8L6neHL1lzfgVYBg==" spinCount="100000" sheet="1" objects="1" scenarios="1"/>
  <autoFilter ref="I5:M5" xr:uid="{00000000-0009-0000-0000-000005000000}"/>
  <mergeCells count="9">
    <mergeCell ref="C1:E1"/>
    <mergeCell ref="C2:C3"/>
    <mergeCell ref="D2:D3"/>
    <mergeCell ref="C85:C86"/>
    <mergeCell ref="D85:D86"/>
    <mergeCell ref="I4:M4"/>
    <mergeCell ref="F2:G3"/>
    <mergeCell ref="G80:G81"/>
    <mergeCell ref="C84:E84"/>
  </mergeCells>
  <phoneticPr fontId="3" type="noConversion"/>
  <pageMargins left="0.74803149606299213" right="0.74803149606299213" top="0.51181102362204722" bottom="0.47244094488188981" header="0.51181102362204722" footer="0.51181102362204722"/>
  <pageSetup paperSize="9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09"/>
  <sheetViews>
    <sheetView tabSelected="1" topLeftCell="A14" workbookViewId="0">
      <selection activeCell="A37" sqref="A37:F37"/>
    </sheetView>
  </sheetViews>
  <sheetFormatPr defaultRowHeight="15.75" x14ac:dyDescent="0.25"/>
  <cols>
    <col min="1" max="1" width="7.5546875" style="136" customWidth="1"/>
    <col min="2" max="2" width="30.77734375" style="181" customWidth="1"/>
    <col min="3" max="4" width="30.77734375" style="136" customWidth="1"/>
    <col min="5" max="5" width="30.6640625" style="136" customWidth="1"/>
    <col min="6" max="6" width="13" style="136" customWidth="1"/>
    <col min="7" max="7" width="13.21875" style="136" customWidth="1"/>
    <col min="8" max="16384" width="8.88671875" style="136"/>
  </cols>
  <sheetData>
    <row r="1" spans="1:8" ht="18" customHeight="1" x14ac:dyDescent="0.25">
      <c r="A1" s="236" t="s">
        <v>117</v>
      </c>
      <c r="B1" s="237"/>
      <c r="C1" s="237"/>
      <c r="D1" s="237"/>
      <c r="E1" s="237"/>
      <c r="F1" s="238"/>
      <c r="G1" s="179"/>
    </row>
    <row r="2" spans="1:8" ht="33.75" customHeight="1" x14ac:dyDescent="0.25">
      <c r="A2" s="239"/>
      <c r="B2" s="240"/>
      <c r="C2" s="240"/>
      <c r="D2" s="240"/>
      <c r="E2" s="240"/>
      <c r="F2" s="241"/>
      <c r="G2" s="180"/>
    </row>
    <row r="3" spans="1:8" ht="20.25" customHeight="1" x14ac:dyDescent="0.25">
      <c r="A3" s="242" t="s">
        <v>109</v>
      </c>
      <c r="B3" s="243"/>
      <c r="C3" s="243"/>
      <c r="D3" s="243"/>
      <c r="E3" s="243"/>
      <c r="F3" s="244"/>
      <c r="G3" s="59"/>
      <c r="H3" s="29"/>
    </row>
    <row r="4" spans="1:8" ht="18" customHeight="1" x14ac:dyDescent="0.25">
      <c r="A4" s="157" t="s">
        <v>9</v>
      </c>
      <c r="B4" s="48" t="s">
        <v>15</v>
      </c>
      <c r="C4" s="48" t="s">
        <v>8</v>
      </c>
      <c r="D4" s="48" t="s">
        <v>16</v>
      </c>
      <c r="E4" s="49"/>
      <c r="F4" s="158"/>
      <c r="G4" s="59"/>
      <c r="H4" s="29"/>
    </row>
    <row r="5" spans="1:8" ht="21" customHeight="1" x14ac:dyDescent="0.25">
      <c r="A5" s="30" t="s">
        <v>22</v>
      </c>
      <c r="B5" s="35" t="s">
        <v>122</v>
      </c>
      <c r="C5" s="50" t="s">
        <v>7</v>
      </c>
      <c r="D5" s="35" t="s">
        <v>205</v>
      </c>
      <c r="E5" s="31"/>
      <c r="F5" s="159"/>
      <c r="G5" s="33">
        <v>60</v>
      </c>
      <c r="H5" s="29"/>
    </row>
    <row r="6" spans="1:8" ht="21" customHeight="1" x14ac:dyDescent="0.25">
      <c r="A6" s="160" t="s">
        <v>21</v>
      </c>
      <c r="B6" s="65" t="s">
        <v>162</v>
      </c>
      <c r="C6" s="51" t="s">
        <v>70</v>
      </c>
      <c r="D6" s="35">
        <v>154</v>
      </c>
      <c r="E6" s="31"/>
      <c r="F6" s="159"/>
      <c r="G6" s="33">
        <v>40</v>
      </c>
      <c r="H6" s="29"/>
    </row>
    <row r="7" spans="1:8" ht="21" customHeight="1" x14ac:dyDescent="0.25">
      <c r="A7" s="30" t="s">
        <v>11</v>
      </c>
      <c r="B7" s="35" t="s">
        <v>154</v>
      </c>
      <c r="C7" s="50" t="s">
        <v>5</v>
      </c>
      <c r="D7" s="35">
        <v>162</v>
      </c>
      <c r="E7" s="31"/>
      <c r="F7" s="159"/>
      <c r="G7" s="33">
        <v>30</v>
      </c>
      <c r="H7" s="29"/>
    </row>
    <row r="8" spans="1:8" ht="9.9499999999999993" customHeight="1" thickBot="1" x14ac:dyDescent="0.3">
      <c r="A8" s="161"/>
      <c r="B8" s="66"/>
      <c r="C8" s="52"/>
      <c r="D8" s="52"/>
      <c r="E8" s="52"/>
      <c r="F8" s="162"/>
      <c r="G8" s="33"/>
      <c r="H8" s="29"/>
    </row>
    <row r="9" spans="1:8" ht="20.25" customHeight="1" thickTop="1" x14ac:dyDescent="0.25">
      <c r="A9" s="242" t="s">
        <v>110</v>
      </c>
      <c r="B9" s="243"/>
      <c r="C9" s="243"/>
      <c r="D9" s="243"/>
      <c r="E9" s="243"/>
      <c r="F9" s="244"/>
      <c r="G9" s="33"/>
      <c r="H9" s="29"/>
    </row>
    <row r="10" spans="1:8" ht="18" customHeight="1" x14ac:dyDescent="0.25">
      <c r="A10" s="157" t="s">
        <v>24</v>
      </c>
      <c r="B10" s="48" t="s">
        <v>15</v>
      </c>
      <c r="C10" s="48" t="s">
        <v>8</v>
      </c>
      <c r="D10" s="48" t="s">
        <v>16</v>
      </c>
      <c r="E10" s="49"/>
      <c r="F10" s="163"/>
      <c r="G10" s="33"/>
      <c r="H10" s="29"/>
    </row>
    <row r="11" spans="1:8" ht="21" customHeight="1" x14ac:dyDescent="0.25">
      <c r="A11" s="30" t="s">
        <v>22</v>
      </c>
      <c r="B11" s="35" t="s">
        <v>142</v>
      </c>
      <c r="C11" s="50" t="s">
        <v>92</v>
      </c>
      <c r="D11" s="35">
        <v>153</v>
      </c>
      <c r="E11" s="31"/>
      <c r="F11" s="159"/>
      <c r="G11" s="33">
        <v>50</v>
      </c>
      <c r="H11" s="29"/>
    </row>
    <row r="12" spans="1:8" ht="21" customHeight="1" x14ac:dyDescent="0.25">
      <c r="A12" s="160" t="s">
        <v>21</v>
      </c>
      <c r="B12" s="65" t="s">
        <v>162</v>
      </c>
      <c r="C12" s="51" t="s">
        <v>70</v>
      </c>
      <c r="D12" s="35" t="s">
        <v>205</v>
      </c>
      <c r="E12" s="31"/>
      <c r="F12" s="159"/>
      <c r="G12" s="33">
        <v>40</v>
      </c>
      <c r="H12" s="29"/>
    </row>
    <row r="13" spans="1:8" ht="21" customHeight="1" x14ac:dyDescent="0.25">
      <c r="A13" s="164" t="s">
        <v>11</v>
      </c>
      <c r="B13" s="35" t="s">
        <v>122</v>
      </c>
      <c r="C13" s="51" t="s">
        <v>7</v>
      </c>
      <c r="D13" s="35">
        <v>154</v>
      </c>
      <c r="E13" s="53"/>
      <c r="F13" s="159"/>
      <c r="G13" s="33">
        <v>30</v>
      </c>
      <c r="H13" s="29"/>
    </row>
    <row r="14" spans="1:8" ht="9.9499999999999993" customHeight="1" thickBot="1" x14ac:dyDescent="0.3">
      <c r="A14" s="161"/>
      <c r="B14" s="67"/>
      <c r="C14" s="54"/>
      <c r="D14" s="54"/>
      <c r="E14" s="52"/>
      <c r="F14" s="165"/>
      <c r="G14" s="33"/>
      <c r="H14" s="29"/>
    </row>
    <row r="15" spans="1:8" ht="20.25" customHeight="1" thickTop="1" x14ac:dyDescent="0.25">
      <c r="A15" s="245" t="s">
        <v>111</v>
      </c>
      <c r="B15" s="246"/>
      <c r="C15" s="246"/>
      <c r="D15" s="246"/>
      <c r="E15" s="246"/>
      <c r="F15" s="247"/>
      <c r="G15" s="33"/>
      <c r="H15" s="29"/>
    </row>
    <row r="16" spans="1:8" ht="18" customHeight="1" x14ac:dyDescent="0.25">
      <c r="A16" s="53"/>
      <c r="B16" s="48" t="s">
        <v>15</v>
      </c>
      <c r="C16" s="48" t="s">
        <v>8</v>
      </c>
      <c r="D16" s="48" t="s">
        <v>16</v>
      </c>
      <c r="E16" s="31"/>
      <c r="F16" s="159"/>
      <c r="G16" s="33"/>
      <c r="H16" s="29"/>
    </row>
    <row r="17" spans="1:8" ht="21" customHeight="1" x14ac:dyDescent="0.25">
      <c r="A17" s="30" t="s">
        <v>22</v>
      </c>
      <c r="B17" s="35" t="s">
        <v>131</v>
      </c>
      <c r="C17" s="35" t="s">
        <v>206</v>
      </c>
      <c r="D17" s="35">
        <v>50</v>
      </c>
      <c r="E17" s="248" t="s">
        <v>207</v>
      </c>
      <c r="F17" s="249"/>
      <c r="G17" s="33">
        <v>30</v>
      </c>
      <c r="H17" s="29"/>
    </row>
    <row r="18" spans="1:8" ht="21" customHeight="1" x14ac:dyDescent="0.25">
      <c r="A18" s="30" t="s">
        <v>21</v>
      </c>
      <c r="B18" s="35" t="s">
        <v>169</v>
      </c>
      <c r="C18" s="35" t="s">
        <v>3</v>
      </c>
      <c r="D18" s="35">
        <v>51</v>
      </c>
      <c r="E18" s="31"/>
      <c r="F18" s="159"/>
      <c r="G18" s="33">
        <v>20</v>
      </c>
      <c r="H18" s="29"/>
    </row>
    <row r="19" spans="1:8" ht="9.9499999999999993" customHeight="1" thickBot="1" x14ac:dyDescent="0.3">
      <c r="A19" s="161"/>
      <c r="B19" s="66"/>
      <c r="C19" s="52"/>
      <c r="D19" s="52"/>
      <c r="E19" s="52"/>
      <c r="F19" s="162"/>
      <c r="G19" s="33"/>
      <c r="H19" s="29"/>
    </row>
    <row r="20" spans="1:8" ht="20.25" customHeight="1" thickTop="1" x14ac:dyDescent="0.25">
      <c r="A20" s="245" t="s">
        <v>112</v>
      </c>
      <c r="B20" s="246"/>
      <c r="C20" s="246"/>
      <c r="D20" s="246"/>
      <c r="E20" s="246"/>
      <c r="F20" s="246"/>
      <c r="G20" s="33"/>
      <c r="H20" s="29"/>
    </row>
    <row r="21" spans="1:8" ht="18" customHeight="1" x14ac:dyDescent="0.25">
      <c r="A21" s="53"/>
      <c r="B21" s="48" t="s">
        <v>15</v>
      </c>
      <c r="C21" s="48" t="s">
        <v>8</v>
      </c>
      <c r="D21" s="49"/>
      <c r="E21" s="49"/>
      <c r="F21" s="158"/>
      <c r="G21" s="33"/>
      <c r="H21" s="29"/>
    </row>
    <row r="22" spans="1:8" ht="21" customHeight="1" x14ac:dyDescent="0.25">
      <c r="A22" s="160" t="s">
        <v>25</v>
      </c>
      <c r="B22" s="35" t="s">
        <v>122</v>
      </c>
      <c r="C22" s="35" t="s">
        <v>7</v>
      </c>
      <c r="D22" s="53"/>
      <c r="E22" s="31"/>
      <c r="F22" s="158"/>
      <c r="G22" s="33">
        <v>20</v>
      </c>
      <c r="H22" s="29"/>
    </row>
    <row r="23" spans="1:8" ht="9.9499999999999993" customHeight="1" thickBot="1" x14ac:dyDescent="0.3">
      <c r="A23" s="166"/>
      <c r="B23" s="68"/>
      <c r="C23" s="55"/>
      <c r="D23" s="52"/>
      <c r="E23" s="52"/>
      <c r="F23" s="162"/>
      <c r="G23" s="33"/>
      <c r="H23" s="29"/>
    </row>
    <row r="24" spans="1:8" ht="20.25" customHeight="1" thickTop="1" x14ac:dyDescent="0.25">
      <c r="A24" s="245" t="s">
        <v>113</v>
      </c>
      <c r="B24" s="246"/>
      <c r="C24" s="246"/>
      <c r="D24" s="246"/>
      <c r="E24" s="246"/>
      <c r="F24" s="246"/>
      <c r="G24" s="33"/>
      <c r="H24" s="29"/>
    </row>
    <row r="25" spans="1:8" ht="18" customHeight="1" x14ac:dyDescent="0.25">
      <c r="A25" s="53"/>
      <c r="B25" s="48" t="s">
        <v>8</v>
      </c>
      <c r="C25" s="48" t="s">
        <v>15</v>
      </c>
      <c r="D25" s="48" t="s">
        <v>15</v>
      </c>
      <c r="E25" s="48" t="s">
        <v>15</v>
      </c>
      <c r="F25" s="163" t="s">
        <v>16</v>
      </c>
      <c r="G25" s="33"/>
      <c r="H25" s="29"/>
    </row>
    <row r="26" spans="1:8" ht="21" customHeight="1" x14ac:dyDescent="0.25">
      <c r="A26" s="30" t="s">
        <v>22</v>
      </c>
      <c r="B26" s="35" t="s">
        <v>7</v>
      </c>
      <c r="C26" s="50" t="s">
        <v>208</v>
      </c>
      <c r="D26" s="50" t="s">
        <v>209</v>
      </c>
      <c r="E26" s="50" t="s">
        <v>210</v>
      </c>
      <c r="F26" s="35">
        <v>122</v>
      </c>
      <c r="G26" s="33" t="s">
        <v>81</v>
      </c>
      <c r="H26" s="56"/>
    </row>
    <row r="27" spans="1:8" ht="21" customHeight="1" x14ac:dyDescent="0.25">
      <c r="A27" s="30" t="s">
        <v>21</v>
      </c>
      <c r="B27" s="35" t="s">
        <v>95</v>
      </c>
      <c r="C27" s="50" t="s">
        <v>211</v>
      </c>
      <c r="D27" s="50" t="s">
        <v>212</v>
      </c>
      <c r="E27" s="50" t="s">
        <v>213</v>
      </c>
      <c r="F27" s="35">
        <v>104</v>
      </c>
      <c r="G27" s="33" t="s">
        <v>82</v>
      </c>
      <c r="H27" s="29"/>
    </row>
    <row r="28" spans="1:8" ht="20.25" customHeight="1" x14ac:dyDescent="0.25">
      <c r="A28" s="30" t="s">
        <v>11</v>
      </c>
      <c r="B28" s="35" t="s">
        <v>5</v>
      </c>
      <c r="C28" s="50" t="s">
        <v>214</v>
      </c>
      <c r="D28" s="50" t="s">
        <v>215</v>
      </c>
      <c r="E28" s="50" t="s">
        <v>216</v>
      </c>
      <c r="F28" s="35">
        <v>101</v>
      </c>
      <c r="G28" s="33" t="s">
        <v>195</v>
      </c>
      <c r="H28" s="29"/>
    </row>
    <row r="29" spans="1:8" ht="15" customHeight="1" thickBot="1" x14ac:dyDescent="0.3">
      <c r="A29" s="166"/>
      <c r="B29" s="69"/>
      <c r="C29" s="57"/>
      <c r="D29" s="57"/>
      <c r="E29" s="57"/>
      <c r="F29" s="167"/>
      <c r="G29" s="59"/>
      <c r="H29" s="29"/>
    </row>
    <row r="30" spans="1:8" ht="20.25" customHeight="1" thickTop="1" x14ac:dyDescent="0.25">
      <c r="A30" s="245" t="s">
        <v>114</v>
      </c>
      <c r="B30" s="246"/>
      <c r="C30" s="246"/>
      <c r="D30" s="246"/>
      <c r="E30" s="246"/>
      <c r="F30" s="246"/>
      <c r="G30" s="59"/>
      <c r="H30" s="29"/>
    </row>
    <row r="31" spans="1:8" ht="18" customHeight="1" x14ac:dyDescent="0.25">
      <c r="A31" s="53"/>
      <c r="B31" s="48" t="s">
        <v>8</v>
      </c>
      <c r="C31" s="48" t="s">
        <v>15</v>
      </c>
      <c r="D31" s="48" t="s">
        <v>15</v>
      </c>
      <c r="E31" s="31"/>
      <c r="F31" s="163" t="s">
        <v>16</v>
      </c>
      <c r="G31" s="59"/>
      <c r="H31" s="29"/>
    </row>
    <row r="32" spans="1:8" ht="20.25" customHeight="1" x14ac:dyDescent="0.25">
      <c r="A32" s="30" t="s">
        <v>22</v>
      </c>
      <c r="B32" s="35" t="s">
        <v>175</v>
      </c>
      <c r="C32" s="50" t="s">
        <v>217</v>
      </c>
      <c r="D32" s="35" t="s">
        <v>218</v>
      </c>
      <c r="E32" s="31"/>
      <c r="F32" s="35">
        <v>56</v>
      </c>
      <c r="G32" s="59"/>
      <c r="H32" s="29"/>
    </row>
    <row r="33" spans="1:8" ht="20.25" customHeight="1" x14ac:dyDescent="0.25">
      <c r="A33" s="30" t="s">
        <v>22</v>
      </c>
      <c r="B33" s="35" t="s">
        <v>7</v>
      </c>
      <c r="C33" s="50" t="s">
        <v>209</v>
      </c>
      <c r="D33" s="50" t="s">
        <v>219</v>
      </c>
      <c r="E33" s="58"/>
      <c r="F33" s="35">
        <v>56</v>
      </c>
      <c r="G33" s="33" t="s">
        <v>37</v>
      </c>
      <c r="H33" s="29"/>
    </row>
    <row r="34" spans="1:8" ht="11.25" customHeight="1" x14ac:dyDescent="0.25">
      <c r="A34" s="168"/>
      <c r="B34" s="32"/>
      <c r="C34" s="31"/>
      <c r="D34" s="31"/>
      <c r="E34" s="31"/>
      <c r="F34" s="158"/>
      <c r="G34" s="60"/>
      <c r="H34" s="29"/>
    </row>
    <row r="35" spans="1:8" ht="20.100000000000001" customHeight="1" x14ac:dyDescent="0.3">
      <c r="A35" s="250" t="s">
        <v>38</v>
      </c>
      <c r="B35" s="251"/>
      <c r="C35" s="251"/>
      <c r="D35" s="251"/>
      <c r="E35" s="251"/>
      <c r="F35" s="252"/>
      <c r="G35" s="48"/>
      <c r="H35" s="61"/>
    </row>
    <row r="36" spans="1:8" ht="20.100000000000001" customHeight="1" x14ac:dyDescent="0.25">
      <c r="A36" s="172"/>
      <c r="B36" s="173"/>
      <c r="C36" s="174"/>
      <c r="D36" s="175"/>
      <c r="E36" s="176"/>
      <c r="F36" s="177"/>
      <c r="G36" s="48"/>
      <c r="H36" s="62"/>
    </row>
    <row r="37" spans="1:8" ht="20.100000000000001" customHeight="1" x14ac:dyDescent="0.3">
      <c r="A37" s="233" t="s">
        <v>107</v>
      </c>
      <c r="B37" s="234"/>
      <c r="C37" s="234"/>
      <c r="D37" s="234"/>
      <c r="E37" s="234"/>
      <c r="F37" s="235"/>
      <c r="G37" s="48"/>
      <c r="H37" s="63"/>
    </row>
    <row r="38" spans="1:8" ht="20.100000000000001" customHeight="1" x14ac:dyDescent="0.3">
      <c r="A38" s="233" t="s">
        <v>108</v>
      </c>
      <c r="B38" s="234"/>
      <c r="C38" s="234"/>
      <c r="D38" s="234"/>
      <c r="E38" s="234"/>
      <c r="F38" s="235"/>
      <c r="G38" s="29"/>
      <c r="H38" s="29"/>
    </row>
    <row r="39" spans="1:8" ht="20.100000000000001" customHeight="1" x14ac:dyDescent="0.25">
      <c r="A39" s="169"/>
      <c r="B39" s="170"/>
      <c r="C39" s="70"/>
      <c r="D39" s="70"/>
      <c r="E39" s="70"/>
      <c r="F39" s="171"/>
      <c r="G39" s="29"/>
      <c r="H39" s="29"/>
    </row>
    <row r="40" spans="1:8" ht="20.100000000000001" customHeight="1" x14ac:dyDescent="0.25">
      <c r="A40" s="29"/>
      <c r="B40" s="36"/>
      <c r="C40" s="29"/>
      <c r="D40" s="29"/>
      <c r="E40" s="29"/>
      <c r="F40" s="29"/>
      <c r="G40" s="29"/>
      <c r="H40" s="29"/>
    </row>
    <row r="41" spans="1:8" ht="20.100000000000001" customHeight="1" x14ac:dyDescent="0.25"/>
    <row r="42" spans="1:8" ht="20.100000000000001" customHeight="1" x14ac:dyDescent="0.25"/>
    <row r="43" spans="1:8" ht="20.100000000000001" customHeight="1" x14ac:dyDescent="0.25"/>
    <row r="44" spans="1:8" ht="20.100000000000001" customHeight="1" x14ac:dyDescent="0.25"/>
    <row r="45" spans="1:8" ht="20.100000000000001" customHeight="1" x14ac:dyDescent="0.25"/>
    <row r="46" spans="1:8" ht="20.100000000000001" customHeight="1" x14ac:dyDescent="0.25"/>
    <row r="47" spans="1:8" ht="20.100000000000001" customHeight="1" x14ac:dyDescent="0.25"/>
    <row r="48" spans="1: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</sheetData>
  <mergeCells count="11">
    <mergeCell ref="A38:F38"/>
    <mergeCell ref="A1:F2"/>
    <mergeCell ref="A3:F3"/>
    <mergeCell ref="A9:F9"/>
    <mergeCell ref="A15:F15"/>
    <mergeCell ref="E17:F17"/>
    <mergeCell ref="A20:F20"/>
    <mergeCell ref="A24:F24"/>
    <mergeCell ref="A30:F30"/>
    <mergeCell ref="A35:F35"/>
    <mergeCell ref="A37:F37"/>
  </mergeCells>
  <phoneticPr fontId="37" type="noConversion"/>
  <printOptions horizontalCentered="1" verticalCentered="1"/>
  <pageMargins left="0.19685039370078741" right="0.15748031496062992" top="0" bottom="0" header="0.51181102362204722" footer="0.51181102362204722"/>
  <pageSetup paperSize="9" scale="8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9"/>
  <sheetViews>
    <sheetView workbookViewId="0">
      <selection activeCell="E31" sqref="E31"/>
    </sheetView>
  </sheetViews>
  <sheetFormatPr defaultRowHeight="15.75" x14ac:dyDescent="0.25"/>
  <cols>
    <col min="1" max="1" width="13" style="1" customWidth="1"/>
    <col min="2" max="2" width="8.88671875" style="10"/>
    <col min="3" max="16384" width="8.88671875" style="1"/>
  </cols>
  <sheetData>
    <row r="1" spans="1:4" ht="18.75" x14ac:dyDescent="0.3">
      <c r="A1" s="9" t="s">
        <v>26</v>
      </c>
    </row>
    <row r="2" spans="1:4" x14ac:dyDescent="0.25">
      <c r="A2" s="11" t="s">
        <v>9</v>
      </c>
      <c r="D2" s="11" t="s">
        <v>71</v>
      </c>
    </row>
    <row r="3" spans="1:4" x14ac:dyDescent="0.25">
      <c r="A3" s="1" t="s">
        <v>10</v>
      </c>
      <c r="B3" s="10">
        <v>60</v>
      </c>
    </row>
    <row r="4" spans="1:4" x14ac:dyDescent="0.25">
      <c r="A4" s="1" t="s">
        <v>23</v>
      </c>
      <c r="B4" s="10">
        <v>40</v>
      </c>
    </row>
    <row r="5" spans="1:4" x14ac:dyDescent="0.25">
      <c r="A5" s="1" t="s">
        <v>11</v>
      </c>
      <c r="B5" s="10">
        <v>30</v>
      </c>
    </row>
    <row r="6" spans="1:4" x14ac:dyDescent="0.25">
      <c r="A6" s="11" t="s">
        <v>24</v>
      </c>
    </row>
    <row r="7" spans="1:4" x14ac:dyDescent="0.25">
      <c r="A7" s="1" t="s">
        <v>25</v>
      </c>
      <c r="B7" s="10">
        <v>50</v>
      </c>
    </row>
    <row r="8" spans="1:4" x14ac:dyDescent="0.25">
      <c r="A8" s="1" t="s">
        <v>23</v>
      </c>
      <c r="B8" s="10">
        <v>40</v>
      </c>
    </row>
    <row r="9" spans="1:4" x14ac:dyDescent="0.25">
      <c r="A9" s="1" t="s">
        <v>11</v>
      </c>
      <c r="B9" s="10">
        <v>30</v>
      </c>
    </row>
    <row r="10" spans="1:4" x14ac:dyDescent="0.25">
      <c r="A10" s="11" t="s">
        <v>35</v>
      </c>
    </row>
    <row r="11" spans="1:4" x14ac:dyDescent="0.25">
      <c r="A11" s="1" t="s">
        <v>25</v>
      </c>
      <c r="B11" s="10">
        <v>30</v>
      </c>
    </row>
    <row r="12" spans="1:4" x14ac:dyDescent="0.25">
      <c r="A12" s="1" t="s">
        <v>23</v>
      </c>
      <c r="B12" s="10">
        <v>20</v>
      </c>
    </row>
    <row r="13" spans="1:4" x14ac:dyDescent="0.25">
      <c r="A13" s="11" t="s">
        <v>27</v>
      </c>
    </row>
    <row r="14" spans="1:4" x14ac:dyDescent="0.25">
      <c r="A14" s="136" t="s">
        <v>196</v>
      </c>
      <c r="B14" s="10">
        <v>15</v>
      </c>
    </row>
    <row r="15" spans="1:4" x14ac:dyDescent="0.25">
      <c r="A15" s="136" t="s">
        <v>197</v>
      </c>
      <c r="B15" s="10">
        <v>15</v>
      </c>
    </row>
    <row r="16" spans="1:4" x14ac:dyDescent="0.25">
      <c r="A16" s="11" t="s">
        <v>1</v>
      </c>
    </row>
    <row r="17" spans="1:4" x14ac:dyDescent="0.25">
      <c r="A17" s="1" t="s">
        <v>25</v>
      </c>
      <c r="B17" s="10">
        <v>20</v>
      </c>
    </row>
    <row r="18" spans="1:4" x14ac:dyDescent="0.25">
      <c r="B18" s="10">
        <v>20</v>
      </c>
    </row>
    <row r="19" spans="1:4" x14ac:dyDescent="0.25">
      <c r="B19" s="10">
        <f>SUM(B3:B18)</f>
        <v>370</v>
      </c>
      <c r="D19" s="10">
        <f>SUM(B3:B18)</f>
        <v>370</v>
      </c>
    </row>
    <row r="20" spans="1:4" x14ac:dyDescent="0.25">
      <c r="A20" s="11" t="s">
        <v>28</v>
      </c>
    </row>
    <row r="21" spans="1:4" x14ac:dyDescent="0.25">
      <c r="A21" s="1" t="s">
        <v>29</v>
      </c>
      <c r="B21" s="10">
        <v>40</v>
      </c>
      <c r="C21" s="1" t="s">
        <v>30</v>
      </c>
      <c r="D21" s="10">
        <v>120</v>
      </c>
    </row>
    <row r="22" spans="1:4" x14ac:dyDescent="0.25">
      <c r="A22" s="1" t="s">
        <v>23</v>
      </c>
      <c r="B22" s="10">
        <v>30</v>
      </c>
      <c r="C22" s="1" t="s">
        <v>30</v>
      </c>
      <c r="D22" s="10">
        <v>90</v>
      </c>
    </row>
    <row r="23" spans="1:4" x14ac:dyDescent="0.25">
      <c r="A23" s="1" t="s">
        <v>11</v>
      </c>
      <c r="B23" s="10">
        <v>20</v>
      </c>
      <c r="C23" s="1" t="s">
        <v>30</v>
      </c>
      <c r="D23" s="10">
        <v>60</v>
      </c>
    </row>
    <row r="24" spans="1:4" x14ac:dyDescent="0.25">
      <c r="D24" s="10"/>
    </row>
    <row r="25" spans="1:4" x14ac:dyDescent="0.25">
      <c r="D25" s="10">
        <f>SUM(D19:D24)</f>
        <v>640</v>
      </c>
    </row>
    <row r="26" spans="1:4" ht="21" x14ac:dyDescent="0.35">
      <c r="A26" s="12" t="s">
        <v>31</v>
      </c>
    </row>
    <row r="27" spans="1:4" x14ac:dyDescent="0.25">
      <c r="A27" s="1" t="s">
        <v>36</v>
      </c>
      <c r="B27" s="10">
        <v>60</v>
      </c>
    </row>
    <row r="28" spans="1:4" x14ac:dyDescent="0.25">
      <c r="A28" s="136" t="s">
        <v>193</v>
      </c>
      <c r="B28" s="10">
        <v>50</v>
      </c>
    </row>
    <row r="29" spans="1:4" x14ac:dyDescent="0.25">
      <c r="A29" s="136" t="s">
        <v>79</v>
      </c>
      <c r="B29" s="10">
        <v>200</v>
      </c>
    </row>
    <row r="30" spans="1:4" x14ac:dyDescent="0.25">
      <c r="A30" s="136" t="s">
        <v>80</v>
      </c>
      <c r="B30" s="10">
        <v>180</v>
      </c>
    </row>
    <row r="31" spans="1:4" x14ac:dyDescent="0.25">
      <c r="A31" s="136" t="s">
        <v>198</v>
      </c>
      <c r="B31" s="10">
        <v>120</v>
      </c>
    </row>
    <row r="32" spans="1:4" x14ac:dyDescent="0.25">
      <c r="A32" s="136" t="s">
        <v>199</v>
      </c>
      <c r="B32" s="10">
        <v>30</v>
      </c>
    </row>
    <row r="34" spans="1:2" ht="19.5" customHeight="1" x14ac:dyDescent="0.25">
      <c r="A34" s="13" t="s">
        <v>2</v>
      </c>
      <c r="B34" s="14">
        <f>SUM(B27:B32)</f>
        <v>640</v>
      </c>
    </row>
    <row r="36" spans="1:2" x14ac:dyDescent="0.25">
      <c r="A36" s="13" t="s">
        <v>120</v>
      </c>
      <c r="B36" s="182">
        <v>741</v>
      </c>
    </row>
    <row r="37" spans="1:2" x14ac:dyDescent="0.25">
      <c r="A37" s="13" t="s">
        <v>121</v>
      </c>
      <c r="B37" s="14">
        <f>SUM(B36-B34)</f>
        <v>101</v>
      </c>
    </row>
    <row r="39" spans="1:2" x14ac:dyDescent="0.25">
      <c r="A39" s="136" t="s">
        <v>118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6"/>
  <sheetViews>
    <sheetView workbookViewId="0">
      <selection activeCell="B20" sqref="B20"/>
    </sheetView>
  </sheetViews>
  <sheetFormatPr defaultRowHeight="15.75" x14ac:dyDescent="0.25"/>
  <cols>
    <col min="1" max="1" width="22.33203125" style="1" customWidth="1"/>
    <col min="2" max="2" width="11.5546875" style="28" customWidth="1"/>
    <col min="3" max="3" width="10.77734375" style="1" customWidth="1"/>
    <col min="4" max="16384" width="8.88671875" style="1"/>
  </cols>
  <sheetData>
    <row r="1" spans="1:4" x14ac:dyDescent="0.25">
      <c r="A1" s="253" t="s">
        <v>88</v>
      </c>
      <c r="B1" s="254"/>
      <c r="C1" s="254"/>
      <c r="D1" s="255"/>
    </row>
    <row r="2" spans="1:4" x14ac:dyDescent="0.25">
      <c r="A2" s="15"/>
      <c r="B2" s="16" t="s">
        <v>19</v>
      </c>
      <c r="C2" s="17" t="s">
        <v>20</v>
      </c>
      <c r="D2" s="18"/>
    </row>
    <row r="3" spans="1:4" x14ac:dyDescent="0.25">
      <c r="A3" s="64" t="s">
        <v>89</v>
      </c>
      <c r="B3" s="19">
        <v>640</v>
      </c>
      <c r="C3" s="2"/>
      <c r="D3" s="18"/>
    </row>
    <row r="4" spans="1:4" x14ac:dyDescent="0.25">
      <c r="A4" s="64" t="s">
        <v>91</v>
      </c>
      <c r="B4" s="19">
        <v>90</v>
      </c>
      <c r="C4" s="2"/>
      <c r="D4" s="18"/>
    </row>
    <row r="5" spans="1:4" x14ac:dyDescent="0.25">
      <c r="A5" s="64" t="s">
        <v>90</v>
      </c>
      <c r="B5" s="19">
        <v>70</v>
      </c>
      <c r="C5" s="2"/>
      <c r="D5" s="18"/>
    </row>
    <row r="6" spans="1:4" x14ac:dyDescent="0.25">
      <c r="A6" s="15"/>
      <c r="B6" s="19"/>
      <c r="C6" s="8"/>
      <c r="D6" s="18"/>
    </row>
    <row r="7" spans="1:4" x14ac:dyDescent="0.25">
      <c r="A7" s="15" t="s">
        <v>26</v>
      </c>
      <c r="B7" s="19"/>
      <c r="C7" s="8">
        <v>720</v>
      </c>
      <c r="D7" s="18"/>
    </row>
    <row r="8" spans="1:4" x14ac:dyDescent="0.25">
      <c r="A8" s="15" t="s">
        <v>41</v>
      </c>
      <c r="B8" s="19"/>
      <c r="C8" s="8">
        <v>50</v>
      </c>
      <c r="D8" s="18"/>
    </row>
    <row r="9" spans="1:4" ht="16.5" thickBot="1" x14ac:dyDescent="0.3">
      <c r="A9" s="15"/>
      <c r="B9" s="19"/>
      <c r="C9" s="8"/>
      <c r="D9" s="18"/>
    </row>
    <row r="10" spans="1:4" ht="16.5" thickBot="1" x14ac:dyDescent="0.3">
      <c r="A10" s="20" t="s">
        <v>2</v>
      </c>
      <c r="B10" s="21">
        <f>SUM(B3:B5)</f>
        <v>800</v>
      </c>
      <c r="C10" s="22">
        <f>SUM(C7:C9)</f>
        <v>770</v>
      </c>
      <c r="D10" s="18"/>
    </row>
    <row r="11" spans="1:4" ht="16.5" thickBot="1" x14ac:dyDescent="0.3">
      <c r="A11" s="15"/>
      <c r="B11" s="19"/>
      <c r="C11" s="2"/>
      <c r="D11" s="18"/>
    </row>
    <row r="12" spans="1:4" ht="16.5" thickBot="1" x14ac:dyDescent="0.3">
      <c r="A12" s="23" t="s">
        <v>40</v>
      </c>
      <c r="B12" s="21">
        <f>B10-C10</f>
        <v>30</v>
      </c>
      <c r="C12" s="2"/>
      <c r="D12" s="18"/>
    </row>
    <row r="13" spans="1:4" x14ac:dyDescent="0.25">
      <c r="A13" s="15"/>
      <c r="B13" s="19"/>
      <c r="C13" s="2"/>
      <c r="D13" s="18"/>
    </row>
    <row r="14" spans="1:4" x14ac:dyDescent="0.25">
      <c r="A14" s="15"/>
      <c r="B14" s="19"/>
      <c r="C14" s="2"/>
      <c r="D14" s="18"/>
    </row>
    <row r="15" spans="1:4" x14ac:dyDescent="0.25">
      <c r="A15" s="15"/>
      <c r="B15" s="19"/>
      <c r="C15" s="8"/>
      <c r="D15" s="18"/>
    </row>
    <row r="16" spans="1:4" ht="16.5" thickBot="1" x14ac:dyDescent="0.3">
      <c r="A16" s="24"/>
      <c r="B16" s="25"/>
      <c r="C16" s="26"/>
      <c r="D16" s="27"/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Scores</vt:lpstr>
      <vt:lpstr>Sheet1</vt:lpstr>
      <vt:lpstr>Sheet2</vt:lpstr>
      <vt:lpstr>Draw With ID</vt:lpstr>
      <vt:lpstr>Draw</vt:lpstr>
      <vt:lpstr>Rosebowl Don't Edit</vt:lpstr>
      <vt:lpstr>Prizes </vt:lpstr>
      <vt:lpstr>Vouchers</vt:lpstr>
      <vt:lpstr>Costings</vt:lpstr>
      <vt:lpstr>Players</vt:lpstr>
      <vt:lpstr>Draw!Print_Area</vt:lpstr>
      <vt:lpstr>'Draw With ID'!Print_Area</vt:lpstr>
      <vt:lpstr>'Prizes '!Print_Area</vt:lpstr>
      <vt:lpstr>'Rosebowl Don''t Edit'!Print_Area</vt:lpstr>
      <vt:lpstr>Scores!Print_Area</vt:lpstr>
      <vt:lpstr>Teams</vt:lpstr>
    </vt:vector>
  </TitlesOfParts>
  <Company>Canterbury Golf Assoc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McFarlane</dc:creator>
  <cp:lastModifiedBy>OEM</cp:lastModifiedBy>
  <cp:lastPrinted>2019-11-25T01:43:56Z</cp:lastPrinted>
  <dcterms:created xsi:type="dcterms:W3CDTF">2007-10-03T23:27:10Z</dcterms:created>
  <dcterms:modified xsi:type="dcterms:W3CDTF">2019-11-25T01:44:44Z</dcterms:modified>
</cp:coreProperties>
</file>